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olphe-my.sharepoint.com/personal/rbrassard_stah_ca/Documents/Bureau/Direction générale/Administration municpale/Finance/Budget_PTI_Dette/2026/Ebauche/finaux/"/>
    </mc:Choice>
  </mc:AlternateContent>
  <xr:revisionPtr revIDLastSave="743" documentId="8_{00D8C366-E925-40DA-BFE1-9A4569B97F0A}" xr6:coauthVersionLast="47" xr6:coauthVersionMax="47" xr10:uidLastSave="{8501A3DB-96FE-4691-ACF8-4542603FB348}"/>
  <bookViews>
    <workbookView xWindow="-120" yWindow="-120" windowWidth="29040" windowHeight="15720" activeTab="1" xr2:uid="{8FA9970D-6FC3-4DB8-8A9F-14477F911F56}"/>
  </bookViews>
  <sheets>
    <sheet name="Tableau croisé" sheetId="4" r:id="rId1"/>
    <sheet name="Année" sheetId="1" r:id="rId2"/>
    <sheet name="CALCUL" sheetId="5" r:id="rId3"/>
    <sheet name="Feuil2" sheetId="6" r:id="rId4"/>
  </sheets>
  <definedNames>
    <definedName name="_xlnm.Print_Area" localSheetId="1">Année!$A$1:$AG$1196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F15" i="5"/>
  <c r="E15" i="5"/>
  <c r="D15" i="5"/>
  <c r="C15" i="5"/>
  <c r="F14" i="5"/>
  <c r="E14" i="5"/>
  <c r="D14" i="5"/>
  <c r="C14" i="5"/>
  <c r="F13" i="5"/>
  <c r="E13" i="5"/>
  <c r="G13" i="5"/>
  <c r="H13" i="5" s="1"/>
  <c r="D13" i="5"/>
  <c r="C13" i="5"/>
  <c r="F12" i="5"/>
  <c r="G12" i="5" s="1"/>
  <c r="H12" i="5" s="1"/>
  <c r="E12" i="5"/>
  <c r="D12" i="5"/>
  <c r="C12" i="5"/>
  <c r="F11" i="5"/>
  <c r="E11" i="5"/>
  <c r="D11" i="5"/>
  <c r="C11" i="5"/>
  <c r="F10" i="5"/>
  <c r="E10" i="5"/>
  <c r="G10" i="5" s="1"/>
  <c r="H10" i="5" s="1"/>
  <c r="D10" i="5"/>
  <c r="C10" i="5"/>
  <c r="H9" i="5"/>
  <c r="H15" i="5"/>
  <c r="G14" i="5"/>
  <c r="H14" i="5" s="1"/>
  <c r="F8" i="5"/>
  <c r="G8" i="5" s="1"/>
  <c r="H8" i="5" s="1"/>
  <c r="E8" i="5"/>
  <c r="D8" i="5"/>
  <c r="C8" i="5"/>
  <c r="G7" i="5"/>
  <c r="H7" i="5" s="1"/>
  <c r="F7" i="5"/>
  <c r="E7" i="5"/>
  <c r="D7" i="5"/>
  <c r="C7" i="5"/>
  <c r="AJ3" i="1"/>
  <c r="AM212" i="1"/>
  <c r="AN212" i="1"/>
  <c r="AJ212" i="1"/>
  <c r="AN1188" i="1"/>
  <c r="AN1140" i="1"/>
  <c r="AN1111" i="1"/>
  <c r="AN1110" i="1"/>
  <c r="AN1109" i="1"/>
  <c r="AN1108" i="1"/>
  <c r="AN1107" i="1"/>
  <c r="AN1103" i="1"/>
  <c r="AN1102" i="1"/>
  <c r="AN1100" i="1"/>
  <c r="AN1099" i="1"/>
  <c r="AN1097" i="1"/>
  <c r="AN1096" i="1"/>
  <c r="AN1095" i="1"/>
  <c r="AN1094" i="1"/>
  <c r="AN1093" i="1"/>
  <c r="AN1092" i="1"/>
  <c r="AN1091" i="1"/>
  <c r="AN1090" i="1"/>
  <c r="AN1089" i="1"/>
  <c r="AN1086" i="1"/>
  <c r="AN1084" i="1"/>
  <c r="AN1083" i="1"/>
  <c r="AN1082" i="1"/>
  <c r="AN1081" i="1"/>
  <c r="AN1080" i="1"/>
  <c r="AN1079" i="1"/>
  <c r="AN1078" i="1"/>
  <c r="AN1077" i="1"/>
  <c r="AN1076" i="1"/>
  <c r="AN1072" i="1"/>
  <c r="AN1071" i="1"/>
  <c r="AN1062" i="1"/>
  <c r="AN1060" i="1"/>
  <c r="AN1058" i="1"/>
  <c r="AN1057" i="1"/>
  <c r="AN1056" i="1"/>
  <c r="AN1054" i="1"/>
  <c r="AN1052" i="1"/>
  <c r="AN1051" i="1"/>
  <c r="AN1050" i="1"/>
  <c r="AN1047" i="1"/>
  <c r="AN1046" i="1"/>
  <c r="AN1045" i="1"/>
  <c r="AN1044" i="1"/>
  <c r="AN1043" i="1"/>
  <c r="AN1042" i="1"/>
  <c r="AN1041" i="1"/>
  <c r="AN1040" i="1"/>
  <c r="AN1039" i="1"/>
  <c r="AN1038" i="1"/>
  <c r="AN1037" i="1"/>
  <c r="AN1036" i="1"/>
  <c r="AN1034" i="1"/>
  <c r="AN1033" i="1"/>
  <c r="AN1023" i="1"/>
  <c r="AN1022" i="1"/>
  <c r="AN1020" i="1"/>
  <c r="AN1019" i="1"/>
  <c r="AN1018" i="1"/>
  <c r="AN1017" i="1"/>
  <c r="AN1016" i="1"/>
  <c r="AN1015" i="1"/>
  <c r="AN1014" i="1"/>
  <c r="AN1013" i="1"/>
  <c r="AN1011" i="1"/>
  <c r="AN1010" i="1"/>
  <c r="AN1009" i="1"/>
  <c r="AN1008" i="1"/>
  <c r="AN1003" i="1"/>
  <c r="AN1002" i="1"/>
  <c r="AN993" i="1"/>
  <c r="AN992" i="1"/>
  <c r="AN991" i="1"/>
  <c r="AN989" i="1"/>
  <c r="AN978" i="1"/>
  <c r="AN963" i="1"/>
  <c r="AN960" i="1"/>
  <c r="AN958" i="1"/>
  <c r="AN957" i="1"/>
  <c r="AN956" i="1"/>
  <c r="AN955" i="1"/>
  <c r="AN954" i="1"/>
  <c r="AN953" i="1"/>
  <c r="AN952" i="1"/>
  <c r="AN951" i="1"/>
  <c r="AN950" i="1"/>
  <c r="AN949" i="1"/>
  <c r="AN948" i="1"/>
  <c r="AN947" i="1"/>
  <c r="AN945" i="1"/>
  <c r="AN944" i="1"/>
  <c r="AN935" i="1"/>
  <c r="AN934" i="1"/>
  <c r="AN933" i="1"/>
  <c r="AN931" i="1"/>
  <c r="AN929" i="1"/>
  <c r="AN928" i="1"/>
  <c r="AN927" i="1"/>
  <c r="AN926" i="1"/>
  <c r="AN925" i="1"/>
  <c r="AN924" i="1"/>
  <c r="AN915" i="1"/>
  <c r="AN912" i="1"/>
  <c r="AN911" i="1"/>
  <c r="AN909" i="1"/>
  <c r="AN900" i="1"/>
  <c r="AN899" i="1"/>
  <c r="AN898" i="1"/>
  <c r="AN896" i="1"/>
  <c r="AN892" i="1"/>
  <c r="AN891" i="1"/>
  <c r="AN890" i="1"/>
  <c r="AN889" i="1"/>
  <c r="AN887" i="1"/>
  <c r="AN878" i="1"/>
  <c r="AN877" i="1"/>
  <c r="AN875" i="1"/>
  <c r="AN874" i="1"/>
  <c r="AN873" i="1"/>
  <c r="AN865" i="1"/>
  <c r="AN864" i="1"/>
  <c r="AN862" i="1"/>
  <c r="AN861" i="1"/>
  <c r="AN856" i="1"/>
  <c r="AN851" i="1"/>
  <c r="AN849" i="1"/>
  <c r="AN847" i="1"/>
  <c r="AN845" i="1"/>
  <c r="AN844" i="1"/>
  <c r="AN843" i="1"/>
  <c r="AN827" i="1"/>
  <c r="AN828" i="1"/>
  <c r="AN824" i="1"/>
  <c r="AN823" i="1"/>
  <c r="AN821" i="1"/>
  <c r="AN818" i="1"/>
  <c r="AN816" i="1"/>
  <c r="AN813" i="1"/>
  <c r="AN812" i="1"/>
  <c r="AN811" i="1"/>
  <c r="AN810" i="1"/>
  <c r="AN809" i="1"/>
  <c r="AN808" i="1"/>
  <c r="AN807" i="1"/>
  <c r="AN806" i="1"/>
  <c r="AN805" i="1"/>
  <c r="AN804" i="1"/>
  <c r="AN803" i="1"/>
  <c r="AN802" i="1"/>
  <c r="AN793" i="1"/>
  <c r="AN792" i="1"/>
  <c r="AN790" i="1"/>
  <c r="AN789" i="1"/>
  <c r="AN784" i="1"/>
  <c r="AN783" i="1"/>
  <c r="AN782" i="1"/>
  <c r="AN781" i="1"/>
  <c r="AN774" i="1"/>
  <c r="AN748" i="1"/>
  <c r="AN747" i="1"/>
  <c r="AN746" i="1"/>
  <c r="AN745" i="1"/>
  <c r="AN744" i="1"/>
  <c r="AN743" i="1"/>
  <c r="AN742" i="1"/>
  <c r="AN740" i="1"/>
  <c r="AN739" i="1"/>
  <c r="AN737" i="1"/>
  <c r="AN736" i="1"/>
  <c r="AN735" i="1"/>
  <c r="AN734" i="1"/>
  <c r="AN733" i="1"/>
  <c r="AN730" i="1"/>
  <c r="AN729" i="1"/>
  <c r="AN726" i="1"/>
  <c r="AN716" i="1"/>
  <c r="AN715" i="1"/>
  <c r="AN713" i="1"/>
  <c r="AN712" i="1"/>
  <c r="AN711" i="1"/>
  <c r="AN709" i="1"/>
  <c r="AN708" i="1"/>
  <c r="AN698" i="1"/>
  <c r="AN695" i="1"/>
  <c r="AN694" i="1"/>
  <c r="AN693" i="1"/>
  <c r="AN691" i="1"/>
  <c r="AN686" i="1"/>
  <c r="AN683" i="1"/>
  <c r="AN682" i="1"/>
  <c r="AN681" i="1"/>
  <c r="AN680" i="1"/>
  <c r="AN679" i="1"/>
  <c r="AN678" i="1"/>
  <c r="AN677" i="1"/>
  <c r="AN676" i="1"/>
  <c r="AN667" i="1"/>
  <c r="AN666" i="1"/>
  <c r="AN664" i="1"/>
  <c r="AN663" i="1"/>
  <c r="AN662" i="1"/>
  <c r="AN661" i="1"/>
  <c r="AN659" i="1"/>
  <c r="AN655" i="1"/>
  <c r="AN654" i="1"/>
  <c r="AN653" i="1"/>
  <c r="AN652" i="1"/>
  <c r="AN650" i="1"/>
  <c r="AN649" i="1"/>
  <c r="AN647" i="1"/>
  <c r="AN646" i="1"/>
  <c r="AN645" i="1"/>
  <c r="AN636" i="1"/>
  <c r="AN635" i="1"/>
  <c r="AN633" i="1"/>
  <c r="AN632" i="1"/>
  <c r="AN631" i="1"/>
  <c r="AN628" i="1"/>
  <c r="AN626" i="1"/>
  <c r="AN623" i="1"/>
  <c r="AN621" i="1"/>
  <c r="AN619" i="1"/>
  <c r="AN618" i="1"/>
  <c r="AN617" i="1"/>
  <c r="AN616" i="1"/>
  <c r="AN614" i="1"/>
  <c r="AN613" i="1"/>
  <c r="AN612" i="1"/>
  <c r="AN603" i="1"/>
  <c r="AN602" i="1"/>
  <c r="AN600" i="1"/>
  <c r="AN599" i="1"/>
  <c r="AN598" i="1"/>
  <c r="AN597" i="1"/>
  <c r="AN595" i="1"/>
  <c r="AN593" i="1"/>
  <c r="AN592" i="1"/>
  <c r="AN590" i="1"/>
  <c r="AN589" i="1"/>
  <c r="AN588" i="1"/>
  <c r="AN587" i="1"/>
  <c r="AN586" i="1"/>
  <c r="AN584" i="1"/>
  <c r="AN583" i="1"/>
  <c r="AN582" i="1"/>
  <c r="AN573" i="1"/>
  <c r="AN572" i="1"/>
  <c r="AN570" i="1"/>
  <c r="AN569" i="1"/>
  <c r="AN568" i="1"/>
  <c r="AN566" i="1"/>
  <c r="AN564" i="1"/>
  <c r="AN563" i="1"/>
  <c r="AN561" i="1"/>
  <c r="AN560" i="1"/>
  <c r="AN559" i="1"/>
  <c r="AN558" i="1"/>
  <c r="AN556" i="1"/>
  <c r="AN555" i="1"/>
  <c r="AN553" i="1"/>
  <c r="AN552" i="1"/>
  <c r="AN551" i="1"/>
  <c r="AN550" i="1"/>
  <c r="AN548" i="1"/>
  <c r="AN547" i="1"/>
  <c r="AN538" i="1"/>
  <c r="AN537" i="1"/>
  <c r="AN535" i="1"/>
  <c r="AN534" i="1"/>
  <c r="AN533" i="1"/>
  <c r="AN532" i="1"/>
  <c r="AN531" i="1"/>
  <c r="AN530" i="1"/>
  <c r="AN529" i="1"/>
  <c r="AN528" i="1"/>
  <c r="AN515" i="1"/>
  <c r="AN514" i="1"/>
  <c r="AN513" i="1"/>
  <c r="AN501" i="1"/>
  <c r="AN500" i="1"/>
  <c r="AN482" i="1"/>
  <c r="AN481" i="1"/>
  <c r="AN479" i="1"/>
  <c r="AN478" i="1"/>
  <c r="AN477" i="1"/>
  <c r="AN476" i="1"/>
  <c r="AN475" i="1"/>
  <c r="AN474" i="1"/>
  <c r="AN473" i="1"/>
  <c r="AN472" i="1"/>
  <c r="AN471" i="1"/>
  <c r="AN470" i="1"/>
  <c r="AN469" i="1"/>
  <c r="AN468" i="1"/>
  <c r="AN467" i="1"/>
  <c r="AN466" i="1"/>
  <c r="AN465" i="1"/>
  <c r="AN464" i="1"/>
  <c r="AN463" i="1"/>
  <c r="AN454" i="1"/>
  <c r="AN453" i="1"/>
  <c r="AN452" i="1"/>
  <c r="AN451" i="1"/>
  <c r="AN450" i="1"/>
  <c r="AN448" i="1"/>
  <c r="AN446" i="1"/>
  <c r="AN445" i="1"/>
  <c r="AN443" i="1"/>
  <c r="AN442" i="1"/>
  <c r="AN441" i="1"/>
  <c r="AN440" i="1"/>
  <c r="AN439" i="1"/>
  <c r="AN438" i="1"/>
  <c r="AN437" i="1"/>
  <c r="AN436" i="1"/>
  <c r="AN435" i="1"/>
  <c r="AN434" i="1"/>
  <c r="AN433" i="1"/>
  <c r="AN432" i="1"/>
  <c r="AN431" i="1"/>
  <c r="AN430" i="1"/>
  <c r="AN429" i="1"/>
  <c r="AN428" i="1"/>
  <c r="AN427" i="1"/>
  <c r="AN426" i="1"/>
  <c r="AN425" i="1"/>
  <c r="AN424" i="1"/>
  <c r="AN422" i="1"/>
  <c r="AN421" i="1"/>
  <c r="AN420" i="1"/>
  <c r="AN419" i="1"/>
  <c r="AN418" i="1"/>
  <c r="AN409" i="1"/>
  <c r="AN408" i="1"/>
  <c r="AN406" i="1"/>
  <c r="AN405" i="1"/>
  <c r="AN402" i="1"/>
  <c r="AN401" i="1"/>
  <c r="AN400" i="1"/>
  <c r="AN399" i="1"/>
  <c r="AN398" i="1"/>
  <c r="AN396" i="1"/>
  <c r="AN395" i="1"/>
  <c r="AN394" i="1"/>
  <c r="AN393" i="1"/>
  <c r="AN392" i="1"/>
  <c r="AN391" i="1"/>
  <c r="AN388" i="1"/>
  <c r="AN387" i="1"/>
  <c r="AN386" i="1"/>
  <c r="AN385" i="1"/>
  <c r="AN384" i="1"/>
  <c r="AN383" i="1"/>
  <c r="AN381" i="1"/>
  <c r="AN372" i="1"/>
  <c r="AN371" i="1"/>
  <c r="AN370" i="1"/>
  <c r="AN369" i="1"/>
  <c r="AN368" i="1"/>
  <c r="AN367" i="1"/>
  <c r="AN366" i="1"/>
  <c r="AN365" i="1"/>
  <c r="AN364" i="1"/>
  <c r="AN363" i="1"/>
  <c r="AN362" i="1"/>
  <c r="AN360" i="1"/>
  <c r="AN359" i="1"/>
  <c r="AN356" i="1"/>
  <c r="AN355" i="1"/>
  <c r="AN354" i="1"/>
  <c r="AN353" i="1"/>
  <c r="AN352" i="1"/>
  <c r="AN351" i="1"/>
  <c r="AN350" i="1"/>
  <c r="AN349" i="1"/>
  <c r="AN348" i="1"/>
  <c r="AN347" i="1"/>
  <c r="AN346" i="1"/>
  <c r="AN345" i="1"/>
  <c r="AN344" i="1"/>
  <c r="AN343" i="1"/>
  <c r="AN342" i="1"/>
  <c r="AN341" i="1"/>
  <c r="AN340" i="1"/>
  <c r="AN339" i="1"/>
  <c r="AN337" i="1"/>
  <c r="AN336" i="1"/>
  <c r="AN335" i="1"/>
  <c r="AN334" i="1"/>
  <c r="AN333" i="1"/>
  <c r="AN331" i="1"/>
  <c r="AN330" i="1"/>
  <c r="AN329" i="1"/>
  <c r="AN328" i="1"/>
  <c r="AN327" i="1"/>
  <c r="AN326" i="1"/>
  <c r="AN325" i="1"/>
  <c r="AN324" i="1"/>
  <c r="AN315" i="1"/>
  <c r="AN314" i="1"/>
  <c r="AN313" i="1"/>
  <c r="AN309" i="1"/>
  <c r="AN308" i="1"/>
  <c r="AN307" i="1"/>
  <c r="AN306" i="1"/>
  <c r="AN305" i="1"/>
  <c r="AN304" i="1"/>
  <c r="AN303" i="1"/>
  <c r="AN302" i="1"/>
  <c r="AN301" i="1"/>
  <c r="AN299" i="1"/>
  <c r="AN296" i="1"/>
  <c r="AN295" i="1"/>
  <c r="AN294" i="1"/>
  <c r="AN291" i="1"/>
  <c r="AN290" i="1"/>
  <c r="AN289" i="1"/>
  <c r="AN288" i="1"/>
  <c r="AN287" i="1"/>
  <c r="AN286" i="1"/>
  <c r="AN284" i="1"/>
  <c r="AN283" i="1"/>
  <c r="AN273" i="1"/>
  <c r="AN272" i="1"/>
  <c r="AN270" i="1"/>
  <c r="AN269" i="1"/>
  <c r="AN268" i="1"/>
  <c r="AN266" i="1"/>
  <c r="AN265" i="1"/>
  <c r="AN264" i="1"/>
  <c r="AN263" i="1"/>
  <c r="AN262" i="1"/>
  <c r="AN261" i="1"/>
  <c r="AN260" i="1"/>
  <c r="AN249" i="1"/>
  <c r="AN246" i="1"/>
  <c r="AN245" i="1"/>
  <c r="AN242" i="1"/>
  <c r="AN241" i="1"/>
  <c r="AN240" i="1"/>
  <c r="AN238" i="1"/>
  <c r="AN237" i="1"/>
  <c r="AN236" i="1"/>
  <c r="AN235" i="1"/>
  <c r="AN234" i="1"/>
  <c r="AN233" i="1"/>
  <c r="AN232" i="1"/>
  <c r="AN230" i="1"/>
  <c r="AN229" i="1"/>
  <c r="AN228" i="1"/>
  <c r="AN227" i="1"/>
  <c r="AN226" i="1"/>
  <c r="AN217" i="1"/>
  <c r="AN216" i="1"/>
  <c r="AN215" i="1"/>
  <c r="AN214" i="1"/>
  <c r="AN213" i="1"/>
  <c r="AN211" i="1"/>
  <c r="AN210" i="1"/>
  <c r="AN209" i="1"/>
  <c r="AN208" i="1"/>
  <c r="AN207" i="1"/>
  <c r="AN206" i="1"/>
  <c r="AN205" i="1"/>
  <c r="AN202" i="1"/>
  <c r="AN201" i="1"/>
  <c r="AN194" i="1"/>
  <c r="AN193" i="1"/>
  <c r="AN192" i="1"/>
  <c r="AN191" i="1"/>
  <c r="AN190" i="1"/>
  <c r="AN189" i="1"/>
  <c r="AN188" i="1"/>
  <c r="AN187" i="1"/>
  <c r="AN183" i="1"/>
  <c r="AN174" i="1"/>
  <c r="AN173" i="1"/>
  <c r="AN171" i="1"/>
  <c r="AN170" i="1"/>
  <c r="AN167" i="1"/>
  <c r="AN166" i="1"/>
  <c r="AN164" i="1"/>
  <c r="AN157" i="1"/>
  <c r="AN156" i="1"/>
  <c r="AN155" i="1"/>
  <c r="AN154" i="1"/>
  <c r="AN153" i="1"/>
  <c r="AN152" i="1"/>
  <c r="AN151" i="1"/>
  <c r="AN150" i="1"/>
  <c r="AN145" i="1"/>
  <c r="AN143" i="1"/>
  <c r="AN142" i="1"/>
  <c r="AN141" i="1"/>
  <c r="AN134" i="1"/>
  <c r="AN133" i="1"/>
  <c r="AN132" i="1"/>
  <c r="AN125" i="1"/>
  <c r="AN124" i="1"/>
  <c r="AN122" i="1"/>
  <c r="AN121" i="1"/>
  <c r="AN120" i="1"/>
  <c r="AN119" i="1"/>
  <c r="AN118" i="1"/>
  <c r="AN116" i="1"/>
  <c r="AN114" i="1"/>
  <c r="AN113" i="1"/>
  <c r="AN112" i="1"/>
  <c r="AN111" i="1"/>
  <c r="AN110" i="1"/>
  <c r="AN108" i="1"/>
  <c r="AN107" i="1"/>
  <c r="AN105" i="1"/>
  <c r="AN104" i="1"/>
  <c r="AN103" i="1"/>
  <c r="AN102" i="1"/>
  <c r="AN101" i="1"/>
  <c r="AN100" i="1"/>
  <c r="AN97" i="1"/>
  <c r="AN96" i="1"/>
  <c r="AN95" i="1"/>
  <c r="AN93" i="1"/>
  <c r="AN92" i="1"/>
  <c r="AN91" i="1"/>
  <c r="AN90" i="1"/>
  <c r="AN87" i="1"/>
  <c r="AN86" i="1"/>
  <c r="AN85" i="1"/>
  <c r="AN80" i="1"/>
  <c r="AN79" i="1"/>
  <c r="AN78" i="1"/>
  <c r="AN77" i="1"/>
  <c r="AN76" i="1"/>
  <c r="AN73" i="1"/>
  <c r="AN71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2" i="1"/>
  <c r="AN51" i="1"/>
  <c r="AN50" i="1"/>
  <c r="AN47" i="1"/>
  <c r="AN46" i="1"/>
  <c r="AN45" i="1"/>
  <c r="AN44" i="1"/>
  <c r="AN43" i="1"/>
  <c r="AN42" i="1"/>
  <c r="AN41" i="1"/>
  <c r="AN40" i="1"/>
  <c r="AN38" i="1"/>
  <c r="AN37" i="1"/>
  <c r="AN36" i="1"/>
  <c r="AN35" i="1"/>
  <c r="AN34" i="1"/>
  <c r="AL24" i="1"/>
  <c r="AN33" i="1"/>
  <c r="AN31" i="1"/>
  <c r="AN30" i="1"/>
  <c r="AN29" i="1"/>
  <c r="AN28" i="1"/>
  <c r="AN27" i="1"/>
  <c r="AN26" i="1"/>
  <c r="AN25" i="1"/>
  <c r="AN24" i="1"/>
  <c r="AN23" i="1"/>
  <c r="AN22" i="1"/>
  <c r="AN20" i="1"/>
  <c r="AN19" i="1"/>
  <c r="AN18" i="1"/>
  <c r="AN17" i="1"/>
  <c r="AN5" i="1"/>
  <c r="AN15" i="1"/>
  <c r="AN14" i="1"/>
  <c r="AN13" i="1"/>
  <c r="AN12" i="1"/>
  <c r="AN11" i="1"/>
  <c r="AN10" i="1"/>
  <c r="AN9" i="1"/>
  <c r="AN8" i="1"/>
  <c r="AN3" i="1"/>
  <c r="C12" i="6"/>
  <c r="B12" i="6"/>
  <c r="G12" i="6"/>
  <c r="F12" i="6"/>
  <c r="E12" i="6"/>
  <c r="D12" i="6"/>
  <c r="AL782" i="1"/>
  <c r="AL212" i="1"/>
  <c r="AM1188" i="1"/>
  <c r="AL1188" i="1"/>
  <c r="AK1188" i="1"/>
  <c r="AJ1188" i="1"/>
  <c r="AM1140" i="1"/>
  <c r="AL1140" i="1"/>
  <c r="AK1140" i="1"/>
  <c r="AJ1140" i="1"/>
  <c r="AM1111" i="1"/>
  <c r="AL1111" i="1"/>
  <c r="AK1111" i="1"/>
  <c r="AJ1111" i="1"/>
  <c r="AM1110" i="1"/>
  <c r="AL1110" i="1"/>
  <c r="AK1110" i="1"/>
  <c r="AJ1110" i="1"/>
  <c r="AM1109" i="1"/>
  <c r="AL1109" i="1"/>
  <c r="AK1109" i="1"/>
  <c r="AJ1109" i="1"/>
  <c r="AM1108" i="1"/>
  <c r="AL1108" i="1"/>
  <c r="AK1108" i="1"/>
  <c r="AJ1108" i="1"/>
  <c r="AM1107" i="1"/>
  <c r="AL1107" i="1"/>
  <c r="AK1107" i="1"/>
  <c r="AJ1107" i="1"/>
  <c r="AM1103" i="1"/>
  <c r="AL1103" i="1"/>
  <c r="AK1103" i="1"/>
  <c r="AJ1103" i="1"/>
  <c r="AM1102" i="1"/>
  <c r="AL1102" i="1"/>
  <c r="AK1102" i="1"/>
  <c r="AJ1102" i="1"/>
  <c r="AM1100" i="1"/>
  <c r="AL1100" i="1"/>
  <c r="AK1100" i="1"/>
  <c r="AJ1100" i="1"/>
  <c r="AM1099" i="1"/>
  <c r="AL1099" i="1"/>
  <c r="AK1099" i="1"/>
  <c r="AJ1099" i="1"/>
  <c r="AM1097" i="1"/>
  <c r="AL1097" i="1"/>
  <c r="AK1097" i="1"/>
  <c r="AJ1097" i="1"/>
  <c r="AM1096" i="1"/>
  <c r="AL1096" i="1"/>
  <c r="AK1096" i="1"/>
  <c r="AJ1096" i="1"/>
  <c r="AM1095" i="1"/>
  <c r="AL1095" i="1"/>
  <c r="AK1095" i="1"/>
  <c r="AJ1095" i="1"/>
  <c r="AM1094" i="1"/>
  <c r="AL1094" i="1"/>
  <c r="AK1094" i="1"/>
  <c r="AJ1094" i="1"/>
  <c r="AM1093" i="1"/>
  <c r="AL1093" i="1"/>
  <c r="AK1093" i="1"/>
  <c r="AJ1093" i="1"/>
  <c r="AM1092" i="1"/>
  <c r="AL1092" i="1"/>
  <c r="AK1092" i="1"/>
  <c r="AJ1092" i="1"/>
  <c r="AM1091" i="1"/>
  <c r="AL1091" i="1"/>
  <c r="AK1091" i="1"/>
  <c r="AJ1091" i="1"/>
  <c r="AM1090" i="1"/>
  <c r="AL1090" i="1"/>
  <c r="AK1090" i="1"/>
  <c r="AJ1090" i="1"/>
  <c r="AM1089" i="1"/>
  <c r="AL1089" i="1"/>
  <c r="AK1089" i="1"/>
  <c r="AJ1089" i="1"/>
  <c r="AM1086" i="1"/>
  <c r="AL1086" i="1"/>
  <c r="AK1086" i="1"/>
  <c r="AJ1086" i="1"/>
  <c r="AM1084" i="1"/>
  <c r="AL1084" i="1"/>
  <c r="AK1084" i="1"/>
  <c r="AJ1084" i="1"/>
  <c r="AM1083" i="1"/>
  <c r="AL1083" i="1"/>
  <c r="AK1083" i="1"/>
  <c r="AJ1083" i="1"/>
  <c r="AM1082" i="1"/>
  <c r="AL1082" i="1"/>
  <c r="AK1082" i="1"/>
  <c r="AJ1082" i="1"/>
  <c r="AM1081" i="1"/>
  <c r="AL1081" i="1"/>
  <c r="AK1081" i="1"/>
  <c r="AJ1081" i="1"/>
  <c r="AM1080" i="1"/>
  <c r="AL1080" i="1"/>
  <c r="AK1080" i="1"/>
  <c r="AJ1080" i="1"/>
  <c r="AM1079" i="1"/>
  <c r="AL1079" i="1"/>
  <c r="AK1079" i="1"/>
  <c r="AJ1079" i="1"/>
  <c r="AM1078" i="1"/>
  <c r="AL1078" i="1"/>
  <c r="AK1078" i="1"/>
  <c r="AJ1078" i="1"/>
  <c r="AM1077" i="1"/>
  <c r="AL1077" i="1"/>
  <c r="AK1077" i="1"/>
  <c r="AJ1077" i="1"/>
  <c r="AM1076" i="1"/>
  <c r="AL1076" i="1"/>
  <c r="AK1076" i="1"/>
  <c r="AJ1076" i="1"/>
  <c r="AM1072" i="1"/>
  <c r="AL1072" i="1"/>
  <c r="AK1072" i="1"/>
  <c r="AJ1072" i="1"/>
  <c r="AM1071" i="1"/>
  <c r="AL1071" i="1"/>
  <c r="AK1071" i="1"/>
  <c r="AJ1071" i="1"/>
  <c r="AM1062" i="1"/>
  <c r="AL1062" i="1"/>
  <c r="AK1062" i="1"/>
  <c r="AJ1062" i="1"/>
  <c r="AM1060" i="1"/>
  <c r="AL1060" i="1"/>
  <c r="AK1060" i="1"/>
  <c r="AJ1060" i="1"/>
  <c r="AM1058" i="1"/>
  <c r="AL1058" i="1"/>
  <c r="AK1058" i="1"/>
  <c r="AJ1058" i="1"/>
  <c r="AM1057" i="1"/>
  <c r="AL1057" i="1"/>
  <c r="AK1057" i="1"/>
  <c r="AJ1057" i="1"/>
  <c r="AM1056" i="1"/>
  <c r="AL1056" i="1"/>
  <c r="AK1056" i="1"/>
  <c r="AJ1056" i="1"/>
  <c r="AM1054" i="1"/>
  <c r="AL1054" i="1"/>
  <c r="AK1054" i="1"/>
  <c r="AJ1054" i="1"/>
  <c r="AM1052" i="1"/>
  <c r="AL1052" i="1"/>
  <c r="AK1052" i="1"/>
  <c r="AJ1052" i="1"/>
  <c r="AM1051" i="1"/>
  <c r="AL1051" i="1"/>
  <c r="AK1051" i="1"/>
  <c r="AJ1051" i="1"/>
  <c r="AM1050" i="1"/>
  <c r="AL1050" i="1"/>
  <c r="AK1050" i="1"/>
  <c r="AJ1050" i="1"/>
  <c r="AM1047" i="1"/>
  <c r="AL1047" i="1"/>
  <c r="AK1047" i="1"/>
  <c r="AJ1047" i="1"/>
  <c r="AM1046" i="1"/>
  <c r="AL1046" i="1"/>
  <c r="AK1046" i="1"/>
  <c r="AJ1046" i="1"/>
  <c r="AM1045" i="1"/>
  <c r="AL1045" i="1"/>
  <c r="AK1045" i="1"/>
  <c r="AJ1045" i="1"/>
  <c r="AM1044" i="1"/>
  <c r="AL1044" i="1"/>
  <c r="AK1044" i="1"/>
  <c r="AJ1044" i="1"/>
  <c r="AM1043" i="1"/>
  <c r="AL1043" i="1"/>
  <c r="AK1043" i="1"/>
  <c r="AJ1043" i="1"/>
  <c r="AM1042" i="1"/>
  <c r="AL1042" i="1"/>
  <c r="AK1042" i="1"/>
  <c r="AJ1042" i="1"/>
  <c r="AM1041" i="1"/>
  <c r="AL1041" i="1"/>
  <c r="AK1041" i="1"/>
  <c r="AJ1041" i="1"/>
  <c r="AM1040" i="1"/>
  <c r="AL1040" i="1"/>
  <c r="AK1040" i="1"/>
  <c r="AJ1040" i="1"/>
  <c r="AM1039" i="1"/>
  <c r="AL1039" i="1"/>
  <c r="AK1039" i="1"/>
  <c r="AJ1039" i="1"/>
  <c r="AM1038" i="1"/>
  <c r="AL1038" i="1"/>
  <c r="AK1038" i="1"/>
  <c r="AJ1038" i="1"/>
  <c r="AM1037" i="1"/>
  <c r="AL1037" i="1"/>
  <c r="AK1037" i="1"/>
  <c r="AJ1037" i="1"/>
  <c r="AM1036" i="1"/>
  <c r="AL1036" i="1"/>
  <c r="AK1036" i="1"/>
  <c r="AJ1036" i="1"/>
  <c r="AM1034" i="1"/>
  <c r="AL1034" i="1"/>
  <c r="AK1034" i="1"/>
  <c r="AJ1034" i="1"/>
  <c r="AM1033" i="1"/>
  <c r="AL1033" i="1"/>
  <c r="AK1033" i="1"/>
  <c r="AJ1033" i="1"/>
  <c r="AM1023" i="1"/>
  <c r="AL1023" i="1"/>
  <c r="AK1023" i="1"/>
  <c r="AJ1023" i="1"/>
  <c r="AM1022" i="1"/>
  <c r="AL1022" i="1"/>
  <c r="AK1022" i="1"/>
  <c r="AJ1022" i="1"/>
  <c r="AM1020" i="1"/>
  <c r="AL1020" i="1"/>
  <c r="AK1020" i="1"/>
  <c r="AJ1020" i="1"/>
  <c r="AM1019" i="1"/>
  <c r="AL1019" i="1"/>
  <c r="AK1019" i="1"/>
  <c r="AJ1019" i="1"/>
  <c r="AM1018" i="1"/>
  <c r="AL1018" i="1"/>
  <c r="AK1018" i="1"/>
  <c r="AJ1018" i="1"/>
  <c r="AM1017" i="1"/>
  <c r="AL1017" i="1"/>
  <c r="AK1017" i="1"/>
  <c r="AJ1017" i="1"/>
  <c r="AM1016" i="1"/>
  <c r="AL1016" i="1"/>
  <c r="AK1016" i="1"/>
  <c r="AJ1016" i="1"/>
  <c r="AM1015" i="1"/>
  <c r="AL1015" i="1"/>
  <c r="AK1015" i="1"/>
  <c r="AJ1015" i="1"/>
  <c r="AM1014" i="1"/>
  <c r="AL1014" i="1"/>
  <c r="AK1014" i="1"/>
  <c r="AJ1014" i="1"/>
  <c r="AM1013" i="1"/>
  <c r="AL1013" i="1"/>
  <c r="AK1013" i="1"/>
  <c r="AJ1013" i="1"/>
  <c r="AM1011" i="1"/>
  <c r="AL1011" i="1"/>
  <c r="AK1011" i="1"/>
  <c r="AJ1011" i="1"/>
  <c r="AM1010" i="1"/>
  <c r="AL1010" i="1"/>
  <c r="AK1010" i="1"/>
  <c r="AJ1010" i="1"/>
  <c r="AM1009" i="1"/>
  <c r="AL1009" i="1"/>
  <c r="AK1009" i="1"/>
  <c r="AJ1009" i="1"/>
  <c r="AM1008" i="1"/>
  <c r="AL1008" i="1"/>
  <c r="AK1008" i="1"/>
  <c r="AJ1008" i="1"/>
  <c r="AM1003" i="1"/>
  <c r="AL1003" i="1"/>
  <c r="AK1003" i="1"/>
  <c r="AJ1003" i="1"/>
  <c r="AM1002" i="1"/>
  <c r="AL1002" i="1"/>
  <c r="AK1002" i="1"/>
  <c r="AJ1002" i="1"/>
  <c r="AM993" i="1"/>
  <c r="AL993" i="1"/>
  <c r="AK993" i="1"/>
  <c r="AJ993" i="1"/>
  <c r="AM992" i="1"/>
  <c r="AL992" i="1"/>
  <c r="AK992" i="1"/>
  <c r="AJ992" i="1"/>
  <c r="AM991" i="1"/>
  <c r="AL991" i="1"/>
  <c r="AK991" i="1"/>
  <c r="AJ991" i="1"/>
  <c r="AM989" i="1"/>
  <c r="AL989" i="1"/>
  <c r="AK989" i="1"/>
  <c r="AJ989" i="1"/>
  <c r="AM978" i="1"/>
  <c r="AL978" i="1"/>
  <c r="AK978" i="1"/>
  <c r="AJ978" i="1"/>
  <c r="AM963" i="1"/>
  <c r="AL963" i="1"/>
  <c r="AK963" i="1"/>
  <c r="AJ963" i="1"/>
  <c r="AM960" i="1"/>
  <c r="AL960" i="1"/>
  <c r="AK960" i="1"/>
  <c r="AJ960" i="1"/>
  <c r="AM958" i="1"/>
  <c r="AL958" i="1"/>
  <c r="AK958" i="1"/>
  <c r="AJ958" i="1"/>
  <c r="AM957" i="1"/>
  <c r="AL957" i="1"/>
  <c r="AK957" i="1"/>
  <c r="AJ957" i="1"/>
  <c r="AM956" i="1"/>
  <c r="AL956" i="1"/>
  <c r="AK956" i="1"/>
  <c r="AJ956" i="1"/>
  <c r="AM955" i="1"/>
  <c r="AL955" i="1"/>
  <c r="AK955" i="1"/>
  <c r="AJ955" i="1"/>
  <c r="AM954" i="1"/>
  <c r="AL954" i="1"/>
  <c r="AK954" i="1"/>
  <c r="AJ954" i="1"/>
  <c r="AM953" i="1"/>
  <c r="AL953" i="1"/>
  <c r="AK953" i="1"/>
  <c r="AJ953" i="1"/>
  <c r="AM952" i="1"/>
  <c r="AL952" i="1"/>
  <c r="AK952" i="1"/>
  <c r="AJ952" i="1"/>
  <c r="AM951" i="1"/>
  <c r="AL951" i="1"/>
  <c r="AK951" i="1"/>
  <c r="AJ951" i="1"/>
  <c r="AM950" i="1"/>
  <c r="AL950" i="1"/>
  <c r="AK950" i="1"/>
  <c r="AJ950" i="1"/>
  <c r="AM949" i="1"/>
  <c r="AL949" i="1"/>
  <c r="AK949" i="1"/>
  <c r="AJ949" i="1"/>
  <c r="AM948" i="1"/>
  <c r="AL948" i="1"/>
  <c r="AK948" i="1"/>
  <c r="AJ948" i="1"/>
  <c r="AM947" i="1"/>
  <c r="AL947" i="1"/>
  <c r="AK947" i="1"/>
  <c r="AJ947" i="1"/>
  <c r="AM945" i="1"/>
  <c r="AL945" i="1"/>
  <c r="AK945" i="1"/>
  <c r="AJ945" i="1"/>
  <c r="AM944" i="1"/>
  <c r="AL944" i="1"/>
  <c r="AK944" i="1"/>
  <c r="AJ944" i="1"/>
  <c r="AM935" i="1"/>
  <c r="AL935" i="1"/>
  <c r="AK935" i="1"/>
  <c r="AJ935" i="1"/>
  <c r="AM934" i="1"/>
  <c r="AL934" i="1"/>
  <c r="AK934" i="1"/>
  <c r="AJ934" i="1"/>
  <c r="AM933" i="1"/>
  <c r="AL933" i="1"/>
  <c r="AK933" i="1"/>
  <c r="AJ933" i="1"/>
  <c r="AM931" i="1"/>
  <c r="AL931" i="1"/>
  <c r="AK931" i="1"/>
  <c r="AJ931" i="1"/>
  <c r="AM929" i="1"/>
  <c r="AL929" i="1"/>
  <c r="AK929" i="1"/>
  <c r="AJ929" i="1"/>
  <c r="AM928" i="1"/>
  <c r="AL928" i="1"/>
  <c r="AK928" i="1"/>
  <c r="AJ928" i="1"/>
  <c r="AM927" i="1"/>
  <c r="AL927" i="1"/>
  <c r="AK927" i="1"/>
  <c r="AJ927" i="1"/>
  <c r="AM926" i="1"/>
  <c r="AL926" i="1"/>
  <c r="AK926" i="1"/>
  <c r="AJ926" i="1"/>
  <c r="AM925" i="1"/>
  <c r="AL925" i="1"/>
  <c r="AK925" i="1"/>
  <c r="AJ925" i="1"/>
  <c r="AM924" i="1"/>
  <c r="AL924" i="1"/>
  <c r="AK924" i="1"/>
  <c r="AJ924" i="1"/>
  <c r="AM915" i="1"/>
  <c r="AL915" i="1"/>
  <c r="AK915" i="1"/>
  <c r="AJ915" i="1"/>
  <c r="AM912" i="1"/>
  <c r="AL912" i="1"/>
  <c r="AK912" i="1"/>
  <c r="AJ912" i="1"/>
  <c r="AM911" i="1"/>
  <c r="AL911" i="1"/>
  <c r="AK911" i="1"/>
  <c r="AJ911" i="1"/>
  <c r="AM909" i="1"/>
  <c r="AL909" i="1"/>
  <c r="AK909" i="1"/>
  <c r="AJ909" i="1"/>
  <c r="AM900" i="1"/>
  <c r="AL900" i="1"/>
  <c r="AK900" i="1"/>
  <c r="AJ900" i="1"/>
  <c r="AM899" i="1"/>
  <c r="AL899" i="1"/>
  <c r="AK899" i="1"/>
  <c r="AJ899" i="1"/>
  <c r="AM898" i="1"/>
  <c r="AL898" i="1"/>
  <c r="AK898" i="1"/>
  <c r="AJ898" i="1"/>
  <c r="AM896" i="1"/>
  <c r="AL896" i="1"/>
  <c r="AK896" i="1"/>
  <c r="AJ896" i="1"/>
  <c r="AM892" i="1"/>
  <c r="AL892" i="1"/>
  <c r="AK892" i="1"/>
  <c r="AJ892" i="1"/>
  <c r="AM891" i="1"/>
  <c r="AL891" i="1"/>
  <c r="AK891" i="1"/>
  <c r="AJ891" i="1"/>
  <c r="AM890" i="1"/>
  <c r="AL890" i="1"/>
  <c r="AK890" i="1"/>
  <c r="AJ890" i="1"/>
  <c r="AM889" i="1"/>
  <c r="AL889" i="1"/>
  <c r="AK889" i="1"/>
  <c r="AJ889" i="1"/>
  <c r="AM887" i="1"/>
  <c r="AL887" i="1"/>
  <c r="AK887" i="1"/>
  <c r="AJ887" i="1"/>
  <c r="AM878" i="1"/>
  <c r="AL878" i="1"/>
  <c r="AK878" i="1"/>
  <c r="AJ878" i="1"/>
  <c r="AM877" i="1"/>
  <c r="AL877" i="1"/>
  <c r="AK877" i="1"/>
  <c r="AJ877" i="1"/>
  <c r="AM875" i="1"/>
  <c r="AL875" i="1"/>
  <c r="AK875" i="1"/>
  <c r="AJ875" i="1"/>
  <c r="AM874" i="1"/>
  <c r="AL874" i="1"/>
  <c r="AK874" i="1"/>
  <c r="AJ874" i="1"/>
  <c r="AM873" i="1"/>
  <c r="AL873" i="1"/>
  <c r="AK873" i="1"/>
  <c r="AJ873" i="1"/>
  <c r="AM828" i="1"/>
  <c r="AL828" i="1"/>
  <c r="AK828" i="1"/>
  <c r="AJ828" i="1"/>
  <c r="AM865" i="1"/>
  <c r="AL865" i="1"/>
  <c r="AK865" i="1"/>
  <c r="AJ865" i="1"/>
  <c r="AM864" i="1"/>
  <c r="AL864" i="1"/>
  <c r="AK864" i="1"/>
  <c r="AJ864" i="1"/>
  <c r="AM862" i="1"/>
  <c r="AL862" i="1"/>
  <c r="AK862" i="1"/>
  <c r="AJ862" i="1"/>
  <c r="AM861" i="1"/>
  <c r="AL861" i="1"/>
  <c r="AK861" i="1"/>
  <c r="AJ861" i="1"/>
  <c r="AM856" i="1"/>
  <c r="AL856" i="1"/>
  <c r="AK856" i="1"/>
  <c r="AJ856" i="1"/>
  <c r="AM851" i="1"/>
  <c r="AL851" i="1"/>
  <c r="AK851" i="1"/>
  <c r="AJ851" i="1"/>
  <c r="AM849" i="1"/>
  <c r="AL849" i="1"/>
  <c r="AK849" i="1"/>
  <c r="AJ849" i="1"/>
  <c r="AM847" i="1"/>
  <c r="AL847" i="1"/>
  <c r="AK847" i="1"/>
  <c r="AJ847" i="1"/>
  <c r="AM845" i="1"/>
  <c r="AL845" i="1"/>
  <c r="AK845" i="1"/>
  <c r="AJ845" i="1"/>
  <c r="AM844" i="1"/>
  <c r="AL844" i="1"/>
  <c r="AK844" i="1"/>
  <c r="AJ844" i="1"/>
  <c r="AM843" i="1"/>
  <c r="AL843" i="1"/>
  <c r="AK843" i="1"/>
  <c r="AJ843" i="1"/>
  <c r="AM827" i="1"/>
  <c r="AL827" i="1"/>
  <c r="AK827" i="1"/>
  <c r="AJ827" i="1"/>
  <c r="AM824" i="1"/>
  <c r="AL824" i="1"/>
  <c r="AK824" i="1"/>
  <c r="AJ824" i="1"/>
  <c r="AM823" i="1"/>
  <c r="AL823" i="1"/>
  <c r="AK823" i="1"/>
  <c r="AJ823" i="1"/>
  <c r="AM821" i="1"/>
  <c r="AL821" i="1"/>
  <c r="AK821" i="1"/>
  <c r="AJ821" i="1"/>
  <c r="AM818" i="1"/>
  <c r="AL818" i="1"/>
  <c r="AK818" i="1"/>
  <c r="AJ818" i="1"/>
  <c r="AM816" i="1"/>
  <c r="AL816" i="1"/>
  <c r="AK816" i="1"/>
  <c r="AJ816" i="1"/>
  <c r="AM813" i="1"/>
  <c r="AL813" i="1"/>
  <c r="AK813" i="1"/>
  <c r="AJ813" i="1"/>
  <c r="AM812" i="1"/>
  <c r="AL812" i="1"/>
  <c r="AK812" i="1"/>
  <c r="AJ812" i="1"/>
  <c r="AM811" i="1"/>
  <c r="AL811" i="1"/>
  <c r="AK811" i="1"/>
  <c r="AJ811" i="1"/>
  <c r="AM810" i="1"/>
  <c r="AL810" i="1"/>
  <c r="AK810" i="1"/>
  <c r="AJ810" i="1"/>
  <c r="AM809" i="1"/>
  <c r="AL809" i="1"/>
  <c r="AK809" i="1"/>
  <c r="AJ809" i="1"/>
  <c r="AM808" i="1"/>
  <c r="AL808" i="1"/>
  <c r="AK808" i="1"/>
  <c r="AJ808" i="1"/>
  <c r="AM807" i="1"/>
  <c r="AL807" i="1"/>
  <c r="AK807" i="1"/>
  <c r="AJ807" i="1"/>
  <c r="AM806" i="1"/>
  <c r="AL806" i="1"/>
  <c r="AK806" i="1"/>
  <c r="AJ806" i="1"/>
  <c r="AM805" i="1"/>
  <c r="AL805" i="1"/>
  <c r="AK805" i="1"/>
  <c r="AJ805" i="1"/>
  <c r="AM804" i="1"/>
  <c r="AL804" i="1"/>
  <c r="AK804" i="1"/>
  <c r="AJ804" i="1"/>
  <c r="AM803" i="1"/>
  <c r="AL803" i="1"/>
  <c r="AK803" i="1"/>
  <c r="AJ803" i="1"/>
  <c r="AM802" i="1"/>
  <c r="AL802" i="1"/>
  <c r="AK802" i="1"/>
  <c r="AJ802" i="1"/>
  <c r="AM793" i="1"/>
  <c r="AL793" i="1"/>
  <c r="AK793" i="1"/>
  <c r="AJ793" i="1"/>
  <c r="AM792" i="1"/>
  <c r="AL792" i="1"/>
  <c r="AK792" i="1"/>
  <c r="AJ792" i="1"/>
  <c r="AM790" i="1"/>
  <c r="AL790" i="1"/>
  <c r="AK790" i="1"/>
  <c r="AJ790" i="1"/>
  <c r="AM789" i="1"/>
  <c r="AL789" i="1"/>
  <c r="AK789" i="1"/>
  <c r="AJ789" i="1"/>
  <c r="AM784" i="1"/>
  <c r="AL784" i="1"/>
  <c r="AK784" i="1"/>
  <c r="AJ784" i="1"/>
  <c r="AM783" i="1"/>
  <c r="AL783" i="1"/>
  <c r="AK783" i="1"/>
  <c r="AJ783" i="1"/>
  <c r="AM782" i="1"/>
  <c r="AK782" i="1"/>
  <c r="AJ782" i="1"/>
  <c r="AM781" i="1"/>
  <c r="AL781" i="1"/>
  <c r="AK781" i="1"/>
  <c r="AJ781" i="1"/>
  <c r="AM774" i="1"/>
  <c r="AL774" i="1"/>
  <c r="AK774" i="1"/>
  <c r="AJ774" i="1"/>
  <c r="AM748" i="1"/>
  <c r="AL748" i="1"/>
  <c r="AK748" i="1"/>
  <c r="AJ748" i="1"/>
  <c r="AM747" i="1"/>
  <c r="AL747" i="1"/>
  <c r="AK747" i="1"/>
  <c r="AJ747" i="1"/>
  <c r="AM746" i="1"/>
  <c r="AL746" i="1"/>
  <c r="AK746" i="1"/>
  <c r="AJ746" i="1"/>
  <c r="AM745" i="1"/>
  <c r="AL745" i="1"/>
  <c r="AK745" i="1"/>
  <c r="AJ745" i="1"/>
  <c r="AM744" i="1"/>
  <c r="AL744" i="1"/>
  <c r="AK744" i="1"/>
  <c r="AJ744" i="1"/>
  <c r="AM743" i="1"/>
  <c r="AL743" i="1"/>
  <c r="AK743" i="1"/>
  <c r="AJ743" i="1"/>
  <c r="AM742" i="1"/>
  <c r="AL742" i="1"/>
  <c r="AK742" i="1"/>
  <c r="AJ742" i="1"/>
  <c r="AM740" i="1"/>
  <c r="AL740" i="1"/>
  <c r="AK740" i="1"/>
  <c r="AJ740" i="1"/>
  <c r="AM739" i="1"/>
  <c r="AL739" i="1"/>
  <c r="AK739" i="1"/>
  <c r="AJ739" i="1"/>
  <c r="AM737" i="1"/>
  <c r="AL737" i="1"/>
  <c r="AK737" i="1"/>
  <c r="AJ737" i="1"/>
  <c r="AM736" i="1"/>
  <c r="AL736" i="1"/>
  <c r="AK736" i="1"/>
  <c r="AJ736" i="1"/>
  <c r="AM735" i="1"/>
  <c r="AL735" i="1"/>
  <c r="AK735" i="1"/>
  <c r="AJ735" i="1"/>
  <c r="AM734" i="1"/>
  <c r="AL734" i="1"/>
  <c r="AK734" i="1"/>
  <c r="AJ734" i="1"/>
  <c r="AM733" i="1"/>
  <c r="AL733" i="1"/>
  <c r="AK733" i="1"/>
  <c r="AJ733" i="1"/>
  <c r="AM730" i="1"/>
  <c r="AL730" i="1"/>
  <c r="AK730" i="1"/>
  <c r="AJ730" i="1"/>
  <c r="AM729" i="1"/>
  <c r="AL729" i="1"/>
  <c r="AK729" i="1"/>
  <c r="AJ729" i="1"/>
  <c r="AM726" i="1"/>
  <c r="AL726" i="1"/>
  <c r="AK726" i="1"/>
  <c r="AJ726" i="1"/>
  <c r="AM716" i="1"/>
  <c r="AL716" i="1"/>
  <c r="AK716" i="1"/>
  <c r="AJ716" i="1"/>
  <c r="AM715" i="1"/>
  <c r="AL715" i="1"/>
  <c r="AK715" i="1"/>
  <c r="AJ715" i="1"/>
  <c r="AM713" i="1"/>
  <c r="AL713" i="1"/>
  <c r="AK713" i="1"/>
  <c r="AJ713" i="1"/>
  <c r="AM712" i="1"/>
  <c r="AL712" i="1"/>
  <c r="AK712" i="1"/>
  <c r="AJ712" i="1"/>
  <c r="AM711" i="1"/>
  <c r="AL711" i="1"/>
  <c r="AK711" i="1"/>
  <c r="AJ711" i="1"/>
  <c r="AM709" i="1"/>
  <c r="AL709" i="1"/>
  <c r="AK709" i="1"/>
  <c r="AJ709" i="1"/>
  <c r="AM708" i="1"/>
  <c r="AL708" i="1"/>
  <c r="AK708" i="1"/>
  <c r="AJ708" i="1"/>
  <c r="AM698" i="1"/>
  <c r="AL698" i="1"/>
  <c r="AK698" i="1"/>
  <c r="AJ698" i="1"/>
  <c r="AM695" i="1"/>
  <c r="AL695" i="1"/>
  <c r="AK695" i="1"/>
  <c r="AJ695" i="1"/>
  <c r="AM694" i="1"/>
  <c r="AL694" i="1"/>
  <c r="AK694" i="1"/>
  <c r="AJ694" i="1"/>
  <c r="AM693" i="1"/>
  <c r="AL693" i="1"/>
  <c r="AK693" i="1"/>
  <c r="AJ693" i="1"/>
  <c r="AM691" i="1"/>
  <c r="AL691" i="1"/>
  <c r="AK691" i="1"/>
  <c r="AJ691" i="1"/>
  <c r="AM686" i="1"/>
  <c r="AL686" i="1"/>
  <c r="AK686" i="1"/>
  <c r="AJ686" i="1"/>
  <c r="AM683" i="1"/>
  <c r="AL683" i="1"/>
  <c r="AK683" i="1"/>
  <c r="AJ683" i="1"/>
  <c r="AM682" i="1"/>
  <c r="AL682" i="1"/>
  <c r="AK682" i="1"/>
  <c r="AJ682" i="1"/>
  <c r="AM681" i="1"/>
  <c r="AL681" i="1"/>
  <c r="AK681" i="1"/>
  <c r="AJ681" i="1"/>
  <c r="AM680" i="1"/>
  <c r="AL680" i="1"/>
  <c r="AK680" i="1"/>
  <c r="AJ680" i="1"/>
  <c r="AM679" i="1"/>
  <c r="AL679" i="1"/>
  <c r="AK679" i="1"/>
  <c r="AJ679" i="1"/>
  <c r="AM678" i="1"/>
  <c r="AL678" i="1"/>
  <c r="AK678" i="1"/>
  <c r="AJ678" i="1"/>
  <c r="AM677" i="1"/>
  <c r="AL677" i="1"/>
  <c r="AK677" i="1"/>
  <c r="AJ677" i="1"/>
  <c r="AM676" i="1"/>
  <c r="AL676" i="1"/>
  <c r="AK676" i="1"/>
  <c r="AJ676" i="1"/>
  <c r="AM667" i="1"/>
  <c r="AL667" i="1"/>
  <c r="AK667" i="1"/>
  <c r="AJ667" i="1"/>
  <c r="AM666" i="1"/>
  <c r="AL666" i="1"/>
  <c r="AK666" i="1"/>
  <c r="AJ666" i="1"/>
  <c r="AM664" i="1"/>
  <c r="AL664" i="1"/>
  <c r="AK664" i="1"/>
  <c r="AJ664" i="1"/>
  <c r="AM663" i="1"/>
  <c r="AL663" i="1"/>
  <c r="AK663" i="1"/>
  <c r="AJ663" i="1"/>
  <c r="AM662" i="1"/>
  <c r="AL662" i="1"/>
  <c r="AK662" i="1"/>
  <c r="AJ662" i="1"/>
  <c r="AM661" i="1"/>
  <c r="AL661" i="1"/>
  <c r="AK661" i="1"/>
  <c r="AJ661" i="1"/>
  <c r="AM659" i="1"/>
  <c r="AL659" i="1"/>
  <c r="AK659" i="1"/>
  <c r="AJ659" i="1"/>
  <c r="AM655" i="1"/>
  <c r="AL655" i="1"/>
  <c r="AK655" i="1"/>
  <c r="AJ655" i="1"/>
  <c r="AM654" i="1"/>
  <c r="AL654" i="1"/>
  <c r="AK654" i="1"/>
  <c r="AJ654" i="1"/>
  <c r="AM653" i="1"/>
  <c r="AL653" i="1"/>
  <c r="AK653" i="1"/>
  <c r="AJ653" i="1"/>
  <c r="AM652" i="1"/>
  <c r="AL652" i="1"/>
  <c r="AK652" i="1"/>
  <c r="AJ652" i="1"/>
  <c r="AM650" i="1"/>
  <c r="AL650" i="1"/>
  <c r="AK650" i="1"/>
  <c r="AJ650" i="1"/>
  <c r="AM649" i="1"/>
  <c r="AL649" i="1"/>
  <c r="AK649" i="1"/>
  <c r="AJ649" i="1"/>
  <c r="AM647" i="1"/>
  <c r="AL647" i="1"/>
  <c r="AK647" i="1"/>
  <c r="AJ647" i="1"/>
  <c r="AM646" i="1"/>
  <c r="AL646" i="1"/>
  <c r="AK646" i="1"/>
  <c r="AJ646" i="1"/>
  <c r="AM645" i="1"/>
  <c r="AL645" i="1"/>
  <c r="AK645" i="1"/>
  <c r="AJ645" i="1"/>
  <c r="AM636" i="1"/>
  <c r="AL636" i="1"/>
  <c r="AK636" i="1"/>
  <c r="AJ636" i="1"/>
  <c r="AM635" i="1"/>
  <c r="AL635" i="1"/>
  <c r="AK635" i="1"/>
  <c r="AJ635" i="1"/>
  <c r="AM633" i="1"/>
  <c r="AL633" i="1"/>
  <c r="AK633" i="1"/>
  <c r="AJ633" i="1"/>
  <c r="AM632" i="1"/>
  <c r="AL632" i="1"/>
  <c r="AK632" i="1"/>
  <c r="AJ632" i="1"/>
  <c r="AM631" i="1"/>
  <c r="AL631" i="1"/>
  <c r="AK631" i="1"/>
  <c r="AJ631" i="1"/>
  <c r="AM628" i="1"/>
  <c r="AL628" i="1"/>
  <c r="AK628" i="1"/>
  <c r="AJ628" i="1"/>
  <c r="AM626" i="1"/>
  <c r="AL626" i="1"/>
  <c r="AK626" i="1"/>
  <c r="AJ626" i="1"/>
  <c r="AM623" i="1"/>
  <c r="AL623" i="1"/>
  <c r="AK623" i="1"/>
  <c r="AJ623" i="1"/>
  <c r="AM621" i="1"/>
  <c r="AL621" i="1"/>
  <c r="AK621" i="1"/>
  <c r="AJ621" i="1"/>
  <c r="AM619" i="1"/>
  <c r="AL619" i="1"/>
  <c r="AK619" i="1"/>
  <c r="AJ619" i="1"/>
  <c r="AM618" i="1"/>
  <c r="AL618" i="1"/>
  <c r="AK618" i="1"/>
  <c r="AJ618" i="1"/>
  <c r="AM617" i="1"/>
  <c r="AL617" i="1"/>
  <c r="AK617" i="1"/>
  <c r="AJ617" i="1"/>
  <c r="AM616" i="1"/>
  <c r="AL616" i="1"/>
  <c r="AK616" i="1"/>
  <c r="AJ616" i="1"/>
  <c r="AM614" i="1"/>
  <c r="AL614" i="1"/>
  <c r="AK614" i="1"/>
  <c r="AJ614" i="1"/>
  <c r="AM613" i="1"/>
  <c r="AL613" i="1"/>
  <c r="AK613" i="1"/>
  <c r="AJ613" i="1"/>
  <c r="AM612" i="1"/>
  <c r="AL612" i="1"/>
  <c r="AK612" i="1"/>
  <c r="AJ612" i="1"/>
  <c r="AM603" i="1"/>
  <c r="AL603" i="1"/>
  <c r="AK603" i="1"/>
  <c r="AJ603" i="1"/>
  <c r="AM602" i="1"/>
  <c r="AL602" i="1"/>
  <c r="AK602" i="1"/>
  <c r="AJ602" i="1"/>
  <c r="AM600" i="1"/>
  <c r="AL600" i="1"/>
  <c r="AK600" i="1"/>
  <c r="AJ600" i="1"/>
  <c r="AM599" i="1"/>
  <c r="AL599" i="1"/>
  <c r="AK599" i="1"/>
  <c r="AJ599" i="1"/>
  <c r="AM598" i="1"/>
  <c r="AL598" i="1"/>
  <c r="AK598" i="1"/>
  <c r="AJ598" i="1"/>
  <c r="AM597" i="1"/>
  <c r="AL597" i="1"/>
  <c r="AK597" i="1"/>
  <c r="AJ597" i="1"/>
  <c r="AM595" i="1"/>
  <c r="AL595" i="1"/>
  <c r="AK595" i="1"/>
  <c r="AJ595" i="1"/>
  <c r="AM593" i="1"/>
  <c r="AL593" i="1"/>
  <c r="AK593" i="1"/>
  <c r="AJ593" i="1"/>
  <c r="AM592" i="1"/>
  <c r="AL592" i="1"/>
  <c r="AK592" i="1"/>
  <c r="AJ592" i="1"/>
  <c r="AM590" i="1"/>
  <c r="AL590" i="1"/>
  <c r="AK590" i="1"/>
  <c r="AJ590" i="1"/>
  <c r="AM589" i="1"/>
  <c r="AL589" i="1"/>
  <c r="AK589" i="1"/>
  <c r="AJ589" i="1"/>
  <c r="AM588" i="1"/>
  <c r="AL588" i="1"/>
  <c r="AK588" i="1"/>
  <c r="AJ588" i="1"/>
  <c r="AM587" i="1"/>
  <c r="AL587" i="1"/>
  <c r="AK587" i="1"/>
  <c r="AJ587" i="1"/>
  <c r="AM586" i="1"/>
  <c r="AL586" i="1"/>
  <c r="AK586" i="1"/>
  <c r="AJ586" i="1"/>
  <c r="AM584" i="1"/>
  <c r="AL584" i="1"/>
  <c r="AK584" i="1"/>
  <c r="AJ584" i="1"/>
  <c r="AM583" i="1"/>
  <c r="AL583" i="1"/>
  <c r="AK583" i="1"/>
  <c r="AJ583" i="1"/>
  <c r="AM582" i="1"/>
  <c r="AL582" i="1"/>
  <c r="AK582" i="1"/>
  <c r="AJ582" i="1"/>
  <c r="AM573" i="1"/>
  <c r="AL573" i="1"/>
  <c r="AK573" i="1"/>
  <c r="AJ573" i="1"/>
  <c r="AM572" i="1"/>
  <c r="AL572" i="1"/>
  <c r="AK572" i="1"/>
  <c r="AJ572" i="1"/>
  <c r="AM570" i="1"/>
  <c r="AL570" i="1"/>
  <c r="AK570" i="1"/>
  <c r="AJ570" i="1"/>
  <c r="AM569" i="1"/>
  <c r="AL569" i="1"/>
  <c r="AK569" i="1"/>
  <c r="AJ569" i="1"/>
  <c r="AM568" i="1"/>
  <c r="AL568" i="1"/>
  <c r="AK568" i="1"/>
  <c r="AJ568" i="1"/>
  <c r="AM566" i="1"/>
  <c r="AL566" i="1"/>
  <c r="AK566" i="1"/>
  <c r="AJ566" i="1"/>
  <c r="AM564" i="1"/>
  <c r="AL564" i="1"/>
  <c r="AK564" i="1"/>
  <c r="AJ564" i="1"/>
  <c r="AM563" i="1"/>
  <c r="AL563" i="1"/>
  <c r="AK563" i="1"/>
  <c r="AJ563" i="1"/>
  <c r="AM561" i="1"/>
  <c r="AL561" i="1"/>
  <c r="AK561" i="1"/>
  <c r="AJ561" i="1"/>
  <c r="AM560" i="1"/>
  <c r="AL560" i="1"/>
  <c r="AK560" i="1"/>
  <c r="AJ560" i="1"/>
  <c r="AM559" i="1"/>
  <c r="AL559" i="1"/>
  <c r="AK559" i="1"/>
  <c r="AJ559" i="1"/>
  <c r="AM558" i="1"/>
  <c r="AL558" i="1"/>
  <c r="AK558" i="1"/>
  <c r="AJ558" i="1"/>
  <c r="AM556" i="1"/>
  <c r="AL556" i="1"/>
  <c r="AK556" i="1"/>
  <c r="AJ556" i="1"/>
  <c r="AM555" i="1"/>
  <c r="AL555" i="1"/>
  <c r="AK555" i="1"/>
  <c r="AJ555" i="1"/>
  <c r="AM553" i="1"/>
  <c r="AL553" i="1"/>
  <c r="AK553" i="1"/>
  <c r="AJ553" i="1"/>
  <c r="AM552" i="1"/>
  <c r="AL552" i="1"/>
  <c r="AK552" i="1"/>
  <c r="AJ552" i="1"/>
  <c r="AM551" i="1"/>
  <c r="AL551" i="1"/>
  <c r="AK551" i="1"/>
  <c r="AJ551" i="1"/>
  <c r="AM550" i="1"/>
  <c r="AL550" i="1"/>
  <c r="AK550" i="1"/>
  <c r="AJ550" i="1"/>
  <c r="AM548" i="1"/>
  <c r="AL548" i="1"/>
  <c r="AK548" i="1"/>
  <c r="AJ548" i="1"/>
  <c r="AM547" i="1"/>
  <c r="AL547" i="1"/>
  <c r="AK547" i="1"/>
  <c r="AJ547" i="1"/>
  <c r="AM538" i="1"/>
  <c r="AL538" i="1"/>
  <c r="AK538" i="1"/>
  <c r="AJ538" i="1"/>
  <c r="AM537" i="1"/>
  <c r="AL537" i="1"/>
  <c r="AK537" i="1"/>
  <c r="AJ537" i="1"/>
  <c r="AM535" i="1"/>
  <c r="AL535" i="1"/>
  <c r="AK535" i="1"/>
  <c r="AJ535" i="1"/>
  <c r="AM534" i="1"/>
  <c r="AL534" i="1"/>
  <c r="AK534" i="1"/>
  <c r="AJ534" i="1"/>
  <c r="AM533" i="1"/>
  <c r="AL533" i="1"/>
  <c r="AK533" i="1"/>
  <c r="AJ533" i="1"/>
  <c r="AM532" i="1"/>
  <c r="AL532" i="1"/>
  <c r="AK532" i="1"/>
  <c r="AJ532" i="1"/>
  <c r="AM531" i="1"/>
  <c r="AL531" i="1"/>
  <c r="AK531" i="1"/>
  <c r="AJ531" i="1"/>
  <c r="AM530" i="1"/>
  <c r="AL530" i="1"/>
  <c r="AK530" i="1"/>
  <c r="AJ530" i="1"/>
  <c r="AM529" i="1"/>
  <c r="AL529" i="1"/>
  <c r="AK529" i="1"/>
  <c r="AJ529" i="1"/>
  <c r="AM528" i="1"/>
  <c r="AL528" i="1"/>
  <c r="AK528" i="1"/>
  <c r="AJ528" i="1"/>
  <c r="AM515" i="1"/>
  <c r="AL515" i="1"/>
  <c r="AK515" i="1"/>
  <c r="AJ515" i="1"/>
  <c r="AM514" i="1"/>
  <c r="AL514" i="1"/>
  <c r="AK514" i="1"/>
  <c r="AJ514" i="1"/>
  <c r="AM513" i="1"/>
  <c r="AL513" i="1"/>
  <c r="AK513" i="1"/>
  <c r="AJ513" i="1"/>
  <c r="AM501" i="1"/>
  <c r="AL501" i="1"/>
  <c r="AK501" i="1"/>
  <c r="AJ501" i="1"/>
  <c r="AM500" i="1"/>
  <c r="AL500" i="1"/>
  <c r="AK500" i="1"/>
  <c r="AJ500" i="1"/>
  <c r="AM482" i="1"/>
  <c r="AL482" i="1"/>
  <c r="AK482" i="1"/>
  <c r="AJ482" i="1"/>
  <c r="AM481" i="1"/>
  <c r="AL481" i="1"/>
  <c r="AK481" i="1"/>
  <c r="AJ481" i="1"/>
  <c r="AM479" i="1"/>
  <c r="AL479" i="1"/>
  <c r="AK479" i="1"/>
  <c r="AJ479" i="1"/>
  <c r="AM478" i="1"/>
  <c r="AL478" i="1"/>
  <c r="AK478" i="1"/>
  <c r="AJ478" i="1"/>
  <c r="AM477" i="1"/>
  <c r="AL477" i="1"/>
  <c r="AK477" i="1"/>
  <c r="AJ477" i="1"/>
  <c r="AM476" i="1"/>
  <c r="AL476" i="1"/>
  <c r="AK476" i="1"/>
  <c r="AJ476" i="1"/>
  <c r="AM475" i="1"/>
  <c r="AL475" i="1"/>
  <c r="AK475" i="1"/>
  <c r="AJ475" i="1"/>
  <c r="AM474" i="1"/>
  <c r="AL474" i="1"/>
  <c r="AK474" i="1"/>
  <c r="AJ474" i="1"/>
  <c r="AM473" i="1"/>
  <c r="AL473" i="1"/>
  <c r="AK473" i="1"/>
  <c r="AJ473" i="1"/>
  <c r="AM472" i="1"/>
  <c r="AL472" i="1"/>
  <c r="AK472" i="1"/>
  <c r="AJ472" i="1"/>
  <c r="AM471" i="1"/>
  <c r="AL471" i="1"/>
  <c r="AK471" i="1"/>
  <c r="AJ471" i="1"/>
  <c r="AM470" i="1"/>
  <c r="AL470" i="1"/>
  <c r="AK470" i="1"/>
  <c r="AJ470" i="1"/>
  <c r="AM469" i="1"/>
  <c r="AL469" i="1"/>
  <c r="AK469" i="1"/>
  <c r="AJ469" i="1"/>
  <c r="AM468" i="1"/>
  <c r="AL468" i="1"/>
  <c r="AK468" i="1"/>
  <c r="AJ468" i="1"/>
  <c r="AM467" i="1"/>
  <c r="AL467" i="1"/>
  <c r="AK467" i="1"/>
  <c r="AJ467" i="1"/>
  <c r="AM466" i="1"/>
  <c r="AL466" i="1"/>
  <c r="AK466" i="1"/>
  <c r="AJ466" i="1"/>
  <c r="AM465" i="1"/>
  <c r="AL465" i="1"/>
  <c r="AK465" i="1"/>
  <c r="AJ465" i="1"/>
  <c r="AM464" i="1"/>
  <c r="AL464" i="1"/>
  <c r="AK464" i="1"/>
  <c r="AJ464" i="1"/>
  <c r="AM463" i="1"/>
  <c r="AL463" i="1"/>
  <c r="AK463" i="1"/>
  <c r="AJ463" i="1"/>
  <c r="AM454" i="1"/>
  <c r="AL454" i="1"/>
  <c r="AK454" i="1"/>
  <c r="AJ454" i="1"/>
  <c r="AM453" i="1"/>
  <c r="AL453" i="1"/>
  <c r="AK453" i="1"/>
  <c r="AJ453" i="1"/>
  <c r="AM452" i="1"/>
  <c r="AL452" i="1"/>
  <c r="AK452" i="1"/>
  <c r="AJ452" i="1"/>
  <c r="AM451" i="1"/>
  <c r="AL451" i="1"/>
  <c r="AK451" i="1"/>
  <c r="AJ451" i="1"/>
  <c r="AM450" i="1"/>
  <c r="AL450" i="1"/>
  <c r="AK450" i="1"/>
  <c r="AJ450" i="1"/>
  <c r="AM448" i="1"/>
  <c r="AL448" i="1"/>
  <c r="AK448" i="1"/>
  <c r="AJ448" i="1"/>
  <c r="AM446" i="1"/>
  <c r="AL446" i="1"/>
  <c r="AK446" i="1"/>
  <c r="AJ446" i="1"/>
  <c r="AM445" i="1"/>
  <c r="AL445" i="1"/>
  <c r="AK445" i="1"/>
  <c r="AJ445" i="1"/>
  <c r="AM443" i="1"/>
  <c r="AL443" i="1"/>
  <c r="AK443" i="1"/>
  <c r="AJ443" i="1"/>
  <c r="AM442" i="1"/>
  <c r="AL442" i="1"/>
  <c r="AK442" i="1"/>
  <c r="AJ442" i="1"/>
  <c r="AM441" i="1"/>
  <c r="AL441" i="1"/>
  <c r="AK441" i="1"/>
  <c r="AJ441" i="1"/>
  <c r="AM440" i="1"/>
  <c r="AL440" i="1"/>
  <c r="AK440" i="1"/>
  <c r="AJ440" i="1"/>
  <c r="AM439" i="1"/>
  <c r="AL439" i="1"/>
  <c r="AK439" i="1"/>
  <c r="AJ439" i="1"/>
  <c r="AM438" i="1"/>
  <c r="AL438" i="1"/>
  <c r="AK438" i="1"/>
  <c r="AJ438" i="1"/>
  <c r="AM437" i="1"/>
  <c r="AL437" i="1"/>
  <c r="AK437" i="1"/>
  <c r="AJ437" i="1"/>
  <c r="AM436" i="1"/>
  <c r="AL436" i="1"/>
  <c r="AK436" i="1"/>
  <c r="AJ436" i="1"/>
  <c r="AM435" i="1"/>
  <c r="AL435" i="1"/>
  <c r="AK435" i="1"/>
  <c r="AJ435" i="1"/>
  <c r="AM434" i="1"/>
  <c r="AL434" i="1"/>
  <c r="AK434" i="1"/>
  <c r="AJ434" i="1"/>
  <c r="AM433" i="1"/>
  <c r="AL433" i="1"/>
  <c r="AK433" i="1"/>
  <c r="AJ433" i="1"/>
  <c r="AM432" i="1"/>
  <c r="AL432" i="1"/>
  <c r="AK432" i="1"/>
  <c r="AJ432" i="1"/>
  <c r="AM431" i="1"/>
  <c r="AL431" i="1"/>
  <c r="AK431" i="1"/>
  <c r="AJ431" i="1"/>
  <c r="AM430" i="1"/>
  <c r="AL430" i="1"/>
  <c r="AK430" i="1"/>
  <c r="AJ430" i="1"/>
  <c r="AM429" i="1"/>
  <c r="AL429" i="1"/>
  <c r="AK429" i="1"/>
  <c r="AJ429" i="1"/>
  <c r="AM428" i="1"/>
  <c r="AL428" i="1"/>
  <c r="AK428" i="1"/>
  <c r="AJ428" i="1"/>
  <c r="AM427" i="1"/>
  <c r="AL427" i="1"/>
  <c r="AK427" i="1"/>
  <c r="AJ427" i="1"/>
  <c r="AM426" i="1"/>
  <c r="AL426" i="1"/>
  <c r="AK426" i="1"/>
  <c r="AJ426" i="1"/>
  <c r="AM425" i="1"/>
  <c r="AL425" i="1"/>
  <c r="AK425" i="1"/>
  <c r="AJ425" i="1"/>
  <c r="AM424" i="1"/>
  <c r="AL424" i="1"/>
  <c r="AK424" i="1"/>
  <c r="AJ424" i="1"/>
  <c r="AM422" i="1"/>
  <c r="AL422" i="1"/>
  <c r="AK422" i="1"/>
  <c r="AJ422" i="1"/>
  <c r="AM421" i="1"/>
  <c r="AL421" i="1"/>
  <c r="AK421" i="1"/>
  <c r="AJ421" i="1"/>
  <c r="AM420" i="1"/>
  <c r="AL420" i="1"/>
  <c r="AK420" i="1"/>
  <c r="AJ420" i="1"/>
  <c r="AM419" i="1"/>
  <c r="AL419" i="1"/>
  <c r="AK419" i="1"/>
  <c r="AJ419" i="1"/>
  <c r="AM418" i="1"/>
  <c r="AL418" i="1"/>
  <c r="AK418" i="1"/>
  <c r="AJ418" i="1"/>
  <c r="AM409" i="1"/>
  <c r="AL409" i="1"/>
  <c r="AK409" i="1"/>
  <c r="AJ409" i="1"/>
  <c r="AM408" i="1"/>
  <c r="AL408" i="1"/>
  <c r="AK408" i="1"/>
  <c r="AJ408" i="1"/>
  <c r="AM406" i="1"/>
  <c r="AL406" i="1"/>
  <c r="AK406" i="1"/>
  <c r="AJ406" i="1"/>
  <c r="AM405" i="1"/>
  <c r="AL405" i="1"/>
  <c r="AK405" i="1"/>
  <c r="AJ405" i="1"/>
  <c r="AM402" i="1"/>
  <c r="AL402" i="1"/>
  <c r="AK402" i="1"/>
  <c r="AJ402" i="1"/>
  <c r="AM401" i="1"/>
  <c r="AL401" i="1"/>
  <c r="AK401" i="1"/>
  <c r="AJ401" i="1"/>
  <c r="AM400" i="1"/>
  <c r="AL400" i="1"/>
  <c r="AK400" i="1"/>
  <c r="AJ400" i="1"/>
  <c r="AM399" i="1"/>
  <c r="AL399" i="1"/>
  <c r="AK399" i="1"/>
  <c r="AJ399" i="1"/>
  <c r="AM398" i="1"/>
  <c r="AL398" i="1"/>
  <c r="AK398" i="1"/>
  <c r="AJ398" i="1"/>
  <c r="AM396" i="1"/>
  <c r="AL396" i="1"/>
  <c r="AK396" i="1"/>
  <c r="AJ396" i="1"/>
  <c r="AM395" i="1"/>
  <c r="AL395" i="1"/>
  <c r="AK395" i="1"/>
  <c r="AJ395" i="1"/>
  <c r="AM394" i="1"/>
  <c r="AL394" i="1"/>
  <c r="AK394" i="1"/>
  <c r="AJ394" i="1"/>
  <c r="AM393" i="1"/>
  <c r="AL393" i="1"/>
  <c r="AK393" i="1"/>
  <c r="AJ393" i="1"/>
  <c r="AM392" i="1"/>
  <c r="AL392" i="1"/>
  <c r="AK392" i="1"/>
  <c r="AJ392" i="1"/>
  <c r="AM391" i="1"/>
  <c r="AL391" i="1"/>
  <c r="AK391" i="1"/>
  <c r="AJ391" i="1"/>
  <c r="AM388" i="1"/>
  <c r="AL388" i="1"/>
  <c r="AK388" i="1"/>
  <c r="AJ388" i="1"/>
  <c r="AM387" i="1"/>
  <c r="AL387" i="1"/>
  <c r="AK387" i="1"/>
  <c r="AJ387" i="1"/>
  <c r="AM386" i="1"/>
  <c r="AL386" i="1"/>
  <c r="AK386" i="1"/>
  <c r="AJ386" i="1"/>
  <c r="AM385" i="1"/>
  <c r="AL385" i="1"/>
  <c r="AK385" i="1"/>
  <c r="AJ385" i="1"/>
  <c r="AM384" i="1"/>
  <c r="AL384" i="1"/>
  <c r="AK384" i="1"/>
  <c r="AJ384" i="1"/>
  <c r="AM383" i="1"/>
  <c r="AL383" i="1"/>
  <c r="AK383" i="1"/>
  <c r="AJ383" i="1"/>
  <c r="AM381" i="1"/>
  <c r="AL381" i="1"/>
  <c r="AK381" i="1"/>
  <c r="AJ381" i="1"/>
  <c r="AM372" i="1"/>
  <c r="AL372" i="1"/>
  <c r="AK372" i="1"/>
  <c r="AJ372" i="1"/>
  <c r="AM371" i="1"/>
  <c r="AL371" i="1"/>
  <c r="AK371" i="1"/>
  <c r="AJ371" i="1"/>
  <c r="AM370" i="1"/>
  <c r="AL370" i="1"/>
  <c r="AK370" i="1"/>
  <c r="AJ370" i="1"/>
  <c r="AM369" i="1"/>
  <c r="AL369" i="1"/>
  <c r="AK369" i="1"/>
  <c r="AJ369" i="1"/>
  <c r="AM368" i="1"/>
  <c r="AL368" i="1"/>
  <c r="AK368" i="1"/>
  <c r="AJ368" i="1"/>
  <c r="AM367" i="1"/>
  <c r="AL367" i="1"/>
  <c r="AK367" i="1"/>
  <c r="AJ367" i="1"/>
  <c r="AM366" i="1"/>
  <c r="AL366" i="1"/>
  <c r="AK366" i="1"/>
  <c r="AJ366" i="1"/>
  <c r="AM365" i="1"/>
  <c r="AL365" i="1"/>
  <c r="AK365" i="1"/>
  <c r="AJ365" i="1"/>
  <c r="AM364" i="1"/>
  <c r="AL364" i="1"/>
  <c r="AK364" i="1"/>
  <c r="AJ364" i="1"/>
  <c r="AM363" i="1"/>
  <c r="AL363" i="1"/>
  <c r="AK363" i="1"/>
  <c r="AJ363" i="1"/>
  <c r="AM362" i="1"/>
  <c r="AL362" i="1"/>
  <c r="AK362" i="1"/>
  <c r="AJ362" i="1"/>
  <c r="AM360" i="1"/>
  <c r="AL360" i="1"/>
  <c r="AK360" i="1"/>
  <c r="AJ360" i="1"/>
  <c r="AM359" i="1"/>
  <c r="AL359" i="1"/>
  <c r="AK359" i="1"/>
  <c r="AJ359" i="1"/>
  <c r="AM356" i="1"/>
  <c r="AL356" i="1"/>
  <c r="AK356" i="1"/>
  <c r="AJ356" i="1"/>
  <c r="AM355" i="1"/>
  <c r="AL355" i="1"/>
  <c r="AK355" i="1"/>
  <c r="AJ355" i="1"/>
  <c r="AM354" i="1"/>
  <c r="AL354" i="1"/>
  <c r="AK354" i="1"/>
  <c r="AJ354" i="1"/>
  <c r="AM353" i="1"/>
  <c r="AL353" i="1"/>
  <c r="AK353" i="1"/>
  <c r="AJ353" i="1"/>
  <c r="AM352" i="1"/>
  <c r="AL352" i="1"/>
  <c r="AK352" i="1"/>
  <c r="AJ352" i="1"/>
  <c r="AM351" i="1"/>
  <c r="AL351" i="1"/>
  <c r="AK351" i="1"/>
  <c r="AJ351" i="1"/>
  <c r="AM350" i="1"/>
  <c r="AL350" i="1"/>
  <c r="AK350" i="1"/>
  <c r="AJ350" i="1"/>
  <c r="AM349" i="1"/>
  <c r="AL349" i="1"/>
  <c r="AK349" i="1"/>
  <c r="AJ349" i="1"/>
  <c r="AM348" i="1"/>
  <c r="AL348" i="1"/>
  <c r="AK348" i="1"/>
  <c r="AJ348" i="1"/>
  <c r="AM347" i="1"/>
  <c r="AL347" i="1"/>
  <c r="AK347" i="1"/>
  <c r="AJ347" i="1"/>
  <c r="AM346" i="1"/>
  <c r="AL346" i="1"/>
  <c r="AK346" i="1"/>
  <c r="AJ346" i="1"/>
  <c r="AM345" i="1"/>
  <c r="AL345" i="1"/>
  <c r="AK345" i="1"/>
  <c r="AJ345" i="1"/>
  <c r="AM344" i="1"/>
  <c r="AL344" i="1"/>
  <c r="AK344" i="1"/>
  <c r="AJ344" i="1"/>
  <c r="AM343" i="1"/>
  <c r="AL343" i="1"/>
  <c r="AK343" i="1"/>
  <c r="AJ343" i="1"/>
  <c r="AM342" i="1"/>
  <c r="AL342" i="1"/>
  <c r="AK342" i="1"/>
  <c r="AJ342" i="1"/>
  <c r="AM341" i="1"/>
  <c r="AL341" i="1"/>
  <c r="AK341" i="1"/>
  <c r="AJ341" i="1"/>
  <c r="AM340" i="1"/>
  <c r="AL340" i="1"/>
  <c r="AK340" i="1"/>
  <c r="AJ340" i="1"/>
  <c r="AM339" i="1"/>
  <c r="AL339" i="1"/>
  <c r="AK339" i="1"/>
  <c r="AJ339" i="1"/>
  <c r="AM337" i="1"/>
  <c r="AL337" i="1"/>
  <c r="AK337" i="1"/>
  <c r="AJ337" i="1"/>
  <c r="AM336" i="1"/>
  <c r="AL336" i="1"/>
  <c r="AK336" i="1"/>
  <c r="AJ336" i="1"/>
  <c r="AM335" i="1"/>
  <c r="AL335" i="1"/>
  <c r="AK335" i="1"/>
  <c r="AJ335" i="1"/>
  <c r="AM334" i="1"/>
  <c r="AL334" i="1"/>
  <c r="AK334" i="1"/>
  <c r="AJ334" i="1"/>
  <c r="AM333" i="1"/>
  <c r="AL333" i="1"/>
  <c r="AK333" i="1"/>
  <c r="AJ333" i="1"/>
  <c r="AM331" i="1"/>
  <c r="AL331" i="1"/>
  <c r="AK331" i="1"/>
  <c r="AJ331" i="1"/>
  <c r="AM330" i="1"/>
  <c r="AL330" i="1"/>
  <c r="AK330" i="1"/>
  <c r="AJ330" i="1"/>
  <c r="AM329" i="1"/>
  <c r="AL329" i="1"/>
  <c r="AK329" i="1"/>
  <c r="AJ329" i="1"/>
  <c r="AM328" i="1"/>
  <c r="AL328" i="1"/>
  <c r="AK328" i="1"/>
  <c r="AJ328" i="1"/>
  <c r="AM327" i="1"/>
  <c r="AL327" i="1"/>
  <c r="AK327" i="1"/>
  <c r="AJ327" i="1"/>
  <c r="AM326" i="1"/>
  <c r="AL326" i="1"/>
  <c r="AK326" i="1"/>
  <c r="AJ326" i="1"/>
  <c r="AM325" i="1"/>
  <c r="AL325" i="1"/>
  <c r="AK325" i="1"/>
  <c r="AJ325" i="1"/>
  <c r="AM324" i="1"/>
  <c r="AL324" i="1"/>
  <c r="AK324" i="1"/>
  <c r="AJ324" i="1"/>
  <c r="AM315" i="1"/>
  <c r="AL315" i="1"/>
  <c r="AK315" i="1"/>
  <c r="AJ315" i="1"/>
  <c r="AM314" i="1"/>
  <c r="AL314" i="1"/>
  <c r="AK314" i="1"/>
  <c r="AJ314" i="1"/>
  <c r="AM313" i="1"/>
  <c r="AL313" i="1"/>
  <c r="AK313" i="1"/>
  <c r="AJ313" i="1"/>
  <c r="AM309" i="1"/>
  <c r="AL309" i="1"/>
  <c r="AK309" i="1"/>
  <c r="AJ309" i="1"/>
  <c r="AM308" i="1"/>
  <c r="AL308" i="1"/>
  <c r="AK308" i="1"/>
  <c r="AJ308" i="1"/>
  <c r="AM307" i="1"/>
  <c r="AL307" i="1"/>
  <c r="AK307" i="1"/>
  <c r="AJ307" i="1"/>
  <c r="AM306" i="1"/>
  <c r="AL306" i="1"/>
  <c r="AK306" i="1"/>
  <c r="AJ306" i="1"/>
  <c r="AM305" i="1"/>
  <c r="AL305" i="1"/>
  <c r="AK305" i="1"/>
  <c r="AJ305" i="1"/>
  <c r="AM304" i="1"/>
  <c r="AL304" i="1"/>
  <c r="AK304" i="1"/>
  <c r="AJ304" i="1"/>
  <c r="AM303" i="1"/>
  <c r="AL303" i="1"/>
  <c r="AK303" i="1"/>
  <c r="AJ303" i="1"/>
  <c r="AM302" i="1"/>
  <c r="AL302" i="1"/>
  <c r="AK302" i="1"/>
  <c r="AJ302" i="1"/>
  <c r="AM301" i="1"/>
  <c r="AL301" i="1"/>
  <c r="AK301" i="1"/>
  <c r="AJ301" i="1"/>
  <c r="AM299" i="1"/>
  <c r="AL299" i="1"/>
  <c r="AK299" i="1"/>
  <c r="AJ299" i="1"/>
  <c r="AM296" i="1"/>
  <c r="AL296" i="1"/>
  <c r="AK296" i="1"/>
  <c r="AJ296" i="1"/>
  <c r="AM295" i="1"/>
  <c r="AL295" i="1"/>
  <c r="AK295" i="1"/>
  <c r="AJ295" i="1"/>
  <c r="AM294" i="1"/>
  <c r="AL294" i="1"/>
  <c r="AK294" i="1"/>
  <c r="AJ294" i="1"/>
  <c r="AM291" i="1"/>
  <c r="AL291" i="1"/>
  <c r="AK291" i="1"/>
  <c r="AJ291" i="1"/>
  <c r="AM290" i="1"/>
  <c r="AL290" i="1"/>
  <c r="AK290" i="1"/>
  <c r="AJ290" i="1"/>
  <c r="AM289" i="1"/>
  <c r="AL289" i="1"/>
  <c r="AK289" i="1"/>
  <c r="AJ289" i="1"/>
  <c r="AM288" i="1"/>
  <c r="AL288" i="1"/>
  <c r="AK288" i="1"/>
  <c r="AJ288" i="1"/>
  <c r="AM287" i="1"/>
  <c r="AL287" i="1"/>
  <c r="AK287" i="1"/>
  <c r="AJ287" i="1"/>
  <c r="AM286" i="1"/>
  <c r="AL286" i="1"/>
  <c r="AK286" i="1"/>
  <c r="AJ286" i="1"/>
  <c r="AM284" i="1"/>
  <c r="AL284" i="1"/>
  <c r="AK284" i="1"/>
  <c r="AJ284" i="1"/>
  <c r="AM283" i="1"/>
  <c r="AL283" i="1"/>
  <c r="AK283" i="1"/>
  <c r="AJ283" i="1"/>
  <c r="AM273" i="1"/>
  <c r="AL273" i="1"/>
  <c r="AK273" i="1"/>
  <c r="AJ273" i="1"/>
  <c r="AM272" i="1"/>
  <c r="AL272" i="1"/>
  <c r="AK272" i="1"/>
  <c r="AJ272" i="1"/>
  <c r="AM270" i="1"/>
  <c r="AL270" i="1"/>
  <c r="AK270" i="1"/>
  <c r="AJ270" i="1"/>
  <c r="AM269" i="1"/>
  <c r="AL269" i="1"/>
  <c r="AK269" i="1"/>
  <c r="AJ269" i="1"/>
  <c r="AM268" i="1"/>
  <c r="AL268" i="1"/>
  <c r="AK268" i="1"/>
  <c r="AJ268" i="1"/>
  <c r="AM266" i="1"/>
  <c r="AL266" i="1"/>
  <c r="AK266" i="1"/>
  <c r="AJ266" i="1"/>
  <c r="AM265" i="1"/>
  <c r="AL265" i="1"/>
  <c r="AK265" i="1"/>
  <c r="AJ265" i="1"/>
  <c r="AM264" i="1"/>
  <c r="AL264" i="1"/>
  <c r="AK264" i="1"/>
  <c r="AJ264" i="1"/>
  <c r="AM263" i="1"/>
  <c r="AL263" i="1"/>
  <c r="AK263" i="1"/>
  <c r="AJ263" i="1"/>
  <c r="AM262" i="1"/>
  <c r="AL262" i="1"/>
  <c r="AK262" i="1"/>
  <c r="AJ262" i="1"/>
  <c r="AM261" i="1"/>
  <c r="AL261" i="1"/>
  <c r="AK261" i="1"/>
  <c r="AJ261" i="1"/>
  <c r="AM260" i="1"/>
  <c r="AL260" i="1"/>
  <c r="AK260" i="1"/>
  <c r="AJ260" i="1"/>
  <c r="AL249" i="1"/>
  <c r="AM249" i="1"/>
  <c r="AK249" i="1"/>
  <c r="AJ249" i="1"/>
  <c r="AM246" i="1"/>
  <c r="AL246" i="1"/>
  <c r="AK246" i="1"/>
  <c r="AJ246" i="1"/>
  <c r="AM245" i="1"/>
  <c r="AL245" i="1"/>
  <c r="AK245" i="1"/>
  <c r="AJ245" i="1"/>
  <c r="AM242" i="1"/>
  <c r="AL242" i="1"/>
  <c r="AK242" i="1"/>
  <c r="AJ242" i="1"/>
  <c r="AM241" i="1"/>
  <c r="AL241" i="1"/>
  <c r="AK241" i="1"/>
  <c r="AJ241" i="1"/>
  <c r="AM240" i="1"/>
  <c r="AL240" i="1"/>
  <c r="AK240" i="1"/>
  <c r="AJ240" i="1"/>
  <c r="AM238" i="1"/>
  <c r="AL238" i="1"/>
  <c r="AK238" i="1"/>
  <c r="AJ238" i="1"/>
  <c r="AM237" i="1"/>
  <c r="AL237" i="1"/>
  <c r="AK237" i="1"/>
  <c r="AJ237" i="1"/>
  <c r="AM236" i="1"/>
  <c r="AL236" i="1"/>
  <c r="AK236" i="1"/>
  <c r="AJ236" i="1"/>
  <c r="AM235" i="1"/>
  <c r="AL235" i="1"/>
  <c r="AK235" i="1"/>
  <c r="AJ235" i="1"/>
  <c r="AM234" i="1"/>
  <c r="AL234" i="1"/>
  <c r="AK234" i="1"/>
  <c r="AJ234" i="1"/>
  <c r="AM233" i="1"/>
  <c r="AL233" i="1"/>
  <c r="AK233" i="1"/>
  <c r="AJ233" i="1"/>
  <c r="AM232" i="1"/>
  <c r="AL232" i="1"/>
  <c r="AK232" i="1"/>
  <c r="AJ232" i="1"/>
  <c r="AM230" i="1"/>
  <c r="AL230" i="1"/>
  <c r="AK230" i="1"/>
  <c r="AJ230" i="1"/>
  <c r="AM229" i="1"/>
  <c r="AL229" i="1"/>
  <c r="AK229" i="1"/>
  <c r="AJ229" i="1"/>
  <c r="AM228" i="1"/>
  <c r="AL228" i="1"/>
  <c r="AK228" i="1"/>
  <c r="AJ228" i="1"/>
  <c r="AM227" i="1"/>
  <c r="AL227" i="1"/>
  <c r="AK227" i="1"/>
  <c r="AJ227" i="1"/>
  <c r="AM226" i="1"/>
  <c r="AL226" i="1"/>
  <c r="AK226" i="1"/>
  <c r="AJ226" i="1"/>
  <c r="AM217" i="1"/>
  <c r="AL217" i="1"/>
  <c r="AK217" i="1"/>
  <c r="AJ217" i="1"/>
  <c r="AM216" i="1"/>
  <c r="AL216" i="1"/>
  <c r="AK216" i="1"/>
  <c r="AJ216" i="1"/>
  <c r="AM215" i="1"/>
  <c r="AL215" i="1"/>
  <c r="AK215" i="1"/>
  <c r="AJ215" i="1"/>
  <c r="AM214" i="1"/>
  <c r="AL214" i="1"/>
  <c r="AK214" i="1"/>
  <c r="AJ214" i="1"/>
  <c r="AM213" i="1"/>
  <c r="AL213" i="1"/>
  <c r="AK213" i="1"/>
  <c r="AJ213" i="1"/>
  <c r="AK212" i="1"/>
  <c r="AM211" i="1"/>
  <c r="AL211" i="1"/>
  <c r="AK211" i="1"/>
  <c r="AJ211" i="1"/>
  <c r="AM210" i="1"/>
  <c r="AL210" i="1"/>
  <c r="AK210" i="1"/>
  <c r="AJ210" i="1"/>
  <c r="AM209" i="1"/>
  <c r="AL209" i="1"/>
  <c r="AK209" i="1"/>
  <c r="AJ209" i="1"/>
  <c r="AM208" i="1"/>
  <c r="AL208" i="1"/>
  <c r="AK208" i="1"/>
  <c r="AJ208" i="1"/>
  <c r="AM207" i="1"/>
  <c r="AL207" i="1"/>
  <c r="AK207" i="1"/>
  <c r="AJ207" i="1"/>
  <c r="AM206" i="1"/>
  <c r="AL206" i="1"/>
  <c r="AK206" i="1"/>
  <c r="AJ206" i="1"/>
  <c r="AM205" i="1"/>
  <c r="AL205" i="1"/>
  <c r="AK205" i="1"/>
  <c r="AJ205" i="1"/>
  <c r="AM202" i="1"/>
  <c r="AL202" i="1"/>
  <c r="AK202" i="1"/>
  <c r="AJ202" i="1"/>
  <c r="AM201" i="1"/>
  <c r="AL201" i="1"/>
  <c r="AK201" i="1"/>
  <c r="AJ201" i="1"/>
  <c r="AM194" i="1"/>
  <c r="AL194" i="1"/>
  <c r="AK194" i="1"/>
  <c r="AJ194" i="1"/>
  <c r="AM193" i="1"/>
  <c r="AL193" i="1"/>
  <c r="AK193" i="1"/>
  <c r="AJ193" i="1"/>
  <c r="AM192" i="1"/>
  <c r="AL192" i="1"/>
  <c r="AK192" i="1"/>
  <c r="AJ192" i="1"/>
  <c r="AM191" i="1"/>
  <c r="AL191" i="1"/>
  <c r="AK191" i="1"/>
  <c r="AJ191" i="1"/>
  <c r="AM190" i="1"/>
  <c r="AL190" i="1"/>
  <c r="AK190" i="1"/>
  <c r="AJ190" i="1"/>
  <c r="AM189" i="1"/>
  <c r="AL189" i="1"/>
  <c r="AK189" i="1"/>
  <c r="AJ189" i="1"/>
  <c r="AM188" i="1"/>
  <c r="AL188" i="1"/>
  <c r="AK188" i="1"/>
  <c r="AJ188" i="1"/>
  <c r="AM187" i="1"/>
  <c r="AL187" i="1"/>
  <c r="AK187" i="1"/>
  <c r="AJ187" i="1"/>
  <c r="AM183" i="1"/>
  <c r="AL183" i="1"/>
  <c r="AK183" i="1"/>
  <c r="AJ183" i="1"/>
  <c r="AM174" i="1"/>
  <c r="AL174" i="1"/>
  <c r="AK174" i="1"/>
  <c r="AJ174" i="1"/>
  <c r="AM173" i="1"/>
  <c r="AL173" i="1"/>
  <c r="AK173" i="1"/>
  <c r="AJ173" i="1"/>
  <c r="AM171" i="1"/>
  <c r="AL171" i="1"/>
  <c r="AK171" i="1"/>
  <c r="AJ171" i="1"/>
  <c r="AM170" i="1"/>
  <c r="AL170" i="1"/>
  <c r="AK170" i="1"/>
  <c r="AJ170" i="1"/>
  <c r="AM167" i="1"/>
  <c r="AL167" i="1"/>
  <c r="AK167" i="1"/>
  <c r="AJ167" i="1"/>
  <c r="AM166" i="1"/>
  <c r="AL166" i="1"/>
  <c r="AK166" i="1"/>
  <c r="AJ166" i="1"/>
  <c r="AM164" i="1"/>
  <c r="AL164" i="1"/>
  <c r="AK164" i="1"/>
  <c r="AJ164" i="1"/>
  <c r="AM157" i="1"/>
  <c r="AL157" i="1"/>
  <c r="AK157" i="1"/>
  <c r="AJ157" i="1"/>
  <c r="AM156" i="1"/>
  <c r="AL156" i="1"/>
  <c r="AK156" i="1"/>
  <c r="AJ156" i="1"/>
  <c r="AM155" i="1"/>
  <c r="AL155" i="1"/>
  <c r="AK155" i="1"/>
  <c r="AJ155" i="1"/>
  <c r="AM154" i="1"/>
  <c r="AL154" i="1"/>
  <c r="AK154" i="1"/>
  <c r="AJ154" i="1"/>
  <c r="AM153" i="1"/>
  <c r="AL153" i="1"/>
  <c r="AK153" i="1"/>
  <c r="AJ153" i="1"/>
  <c r="AM152" i="1"/>
  <c r="AL152" i="1"/>
  <c r="AK152" i="1"/>
  <c r="AJ152" i="1"/>
  <c r="AM151" i="1"/>
  <c r="AL151" i="1"/>
  <c r="AK151" i="1"/>
  <c r="AJ151" i="1"/>
  <c r="AM150" i="1"/>
  <c r="AL150" i="1"/>
  <c r="AK150" i="1"/>
  <c r="AJ150" i="1"/>
  <c r="AJ145" i="1"/>
  <c r="AK145" i="1"/>
  <c r="AL145" i="1"/>
  <c r="AM145" i="1"/>
  <c r="AM143" i="1"/>
  <c r="AL143" i="1"/>
  <c r="AK143" i="1"/>
  <c r="AJ143" i="1"/>
  <c r="AM142" i="1"/>
  <c r="AL142" i="1"/>
  <c r="AK142" i="1"/>
  <c r="AJ142" i="1"/>
  <c r="AM141" i="1"/>
  <c r="AL141" i="1"/>
  <c r="AK141" i="1"/>
  <c r="AJ141" i="1"/>
  <c r="AM134" i="1"/>
  <c r="AL134" i="1"/>
  <c r="AK134" i="1"/>
  <c r="AJ134" i="1"/>
  <c r="AM133" i="1"/>
  <c r="AL133" i="1"/>
  <c r="AK133" i="1"/>
  <c r="AJ133" i="1"/>
  <c r="AM132" i="1"/>
  <c r="AL132" i="1"/>
  <c r="AK132" i="1"/>
  <c r="AJ132" i="1"/>
  <c r="AM125" i="1"/>
  <c r="AL125" i="1"/>
  <c r="AK125" i="1"/>
  <c r="AJ125" i="1"/>
  <c r="AM124" i="1"/>
  <c r="AL124" i="1"/>
  <c r="AK124" i="1"/>
  <c r="AJ124" i="1"/>
  <c r="AM122" i="1"/>
  <c r="AL122" i="1"/>
  <c r="AK122" i="1"/>
  <c r="AJ122" i="1"/>
  <c r="AM121" i="1"/>
  <c r="AL121" i="1"/>
  <c r="AK121" i="1"/>
  <c r="AJ121" i="1"/>
  <c r="AM120" i="1"/>
  <c r="AL120" i="1"/>
  <c r="AK120" i="1"/>
  <c r="AJ120" i="1"/>
  <c r="AM119" i="1"/>
  <c r="AL119" i="1"/>
  <c r="AK119" i="1"/>
  <c r="AJ119" i="1"/>
  <c r="AM118" i="1"/>
  <c r="AL118" i="1"/>
  <c r="AK118" i="1"/>
  <c r="AJ118" i="1"/>
  <c r="AM116" i="1"/>
  <c r="AL116" i="1"/>
  <c r="AK116" i="1"/>
  <c r="AJ116" i="1"/>
  <c r="AM114" i="1"/>
  <c r="AL114" i="1"/>
  <c r="AK114" i="1"/>
  <c r="AJ114" i="1"/>
  <c r="AM113" i="1"/>
  <c r="AL113" i="1"/>
  <c r="AK113" i="1"/>
  <c r="AJ113" i="1"/>
  <c r="AM112" i="1"/>
  <c r="AL112" i="1"/>
  <c r="AK112" i="1"/>
  <c r="AJ112" i="1"/>
  <c r="AM111" i="1"/>
  <c r="AL111" i="1"/>
  <c r="AK111" i="1"/>
  <c r="AJ111" i="1"/>
  <c r="AM110" i="1"/>
  <c r="AL110" i="1"/>
  <c r="AK110" i="1"/>
  <c r="AJ110" i="1"/>
  <c r="AM108" i="1"/>
  <c r="AL108" i="1"/>
  <c r="AK108" i="1"/>
  <c r="AJ108" i="1"/>
  <c r="AM107" i="1"/>
  <c r="AL107" i="1"/>
  <c r="AK107" i="1"/>
  <c r="AJ107" i="1"/>
  <c r="AM105" i="1"/>
  <c r="AL105" i="1"/>
  <c r="AK105" i="1"/>
  <c r="AJ105" i="1"/>
  <c r="AM104" i="1"/>
  <c r="AL104" i="1"/>
  <c r="AK104" i="1"/>
  <c r="AJ104" i="1"/>
  <c r="AM103" i="1"/>
  <c r="AL103" i="1"/>
  <c r="AK103" i="1"/>
  <c r="AJ103" i="1"/>
  <c r="AM102" i="1"/>
  <c r="AL102" i="1"/>
  <c r="AK102" i="1"/>
  <c r="AJ102" i="1"/>
  <c r="AM101" i="1"/>
  <c r="AL101" i="1"/>
  <c r="AK101" i="1"/>
  <c r="AJ101" i="1"/>
  <c r="AM100" i="1"/>
  <c r="AL100" i="1"/>
  <c r="AK100" i="1"/>
  <c r="AJ100" i="1"/>
  <c r="AM97" i="1"/>
  <c r="AL97" i="1"/>
  <c r="AK97" i="1"/>
  <c r="AJ97" i="1"/>
  <c r="AM96" i="1"/>
  <c r="AL96" i="1"/>
  <c r="AK96" i="1"/>
  <c r="AJ96" i="1"/>
  <c r="AM95" i="1"/>
  <c r="AL95" i="1"/>
  <c r="AK95" i="1"/>
  <c r="AJ95" i="1"/>
  <c r="AM93" i="1"/>
  <c r="AL93" i="1"/>
  <c r="AK93" i="1"/>
  <c r="AJ93" i="1"/>
  <c r="AM92" i="1"/>
  <c r="AL92" i="1"/>
  <c r="AK92" i="1"/>
  <c r="AJ92" i="1"/>
  <c r="AM91" i="1"/>
  <c r="AL91" i="1"/>
  <c r="AK91" i="1"/>
  <c r="AJ91" i="1"/>
  <c r="AM90" i="1"/>
  <c r="AL90" i="1"/>
  <c r="AK90" i="1"/>
  <c r="AJ90" i="1"/>
  <c r="AM87" i="1"/>
  <c r="AL87" i="1"/>
  <c r="AK87" i="1"/>
  <c r="AJ87" i="1"/>
  <c r="AM86" i="1"/>
  <c r="AL86" i="1"/>
  <c r="AK86" i="1"/>
  <c r="AJ86" i="1"/>
  <c r="AM85" i="1"/>
  <c r="AL85" i="1"/>
  <c r="AK85" i="1"/>
  <c r="AJ85" i="1"/>
  <c r="AM80" i="1"/>
  <c r="AL80" i="1"/>
  <c r="AK80" i="1"/>
  <c r="AJ80" i="1"/>
  <c r="AM79" i="1"/>
  <c r="AL79" i="1"/>
  <c r="AK79" i="1"/>
  <c r="AJ79" i="1"/>
  <c r="AM78" i="1"/>
  <c r="AL78" i="1"/>
  <c r="AK78" i="1"/>
  <c r="AJ78" i="1"/>
  <c r="AM77" i="1"/>
  <c r="AL77" i="1"/>
  <c r="AK77" i="1"/>
  <c r="AJ77" i="1"/>
  <c r="AM76" i="1"/>
  <c r="AL76" i="1"/>
  <c r="AK76" i="1"/>
  <c r="AJ76" i="1"/>
  <c r="AM73" i="1"/>
  <c r="AL73" i="1"/>
  <c r="AK73" i="1"/>
  <c r="AJ73" i="1"/>
  <c r="AM71" i="1"/>
  <c r="AL71" i="1"/>
  <c r="AK71" i="1"/>
  <c r="AJ71" i="1"/>
  <c r="AM69" i="1"/>
  <c r="AL69" i="1"/>
  <c r="AK69" i="1"/>
  <c r="AJ69" i="1"/>
  <c r="AM68" i="1"/>
  <c r="AL68" i="1"/>
  <c r="AK68" i="1"/>
  <c r="AJ68" i="1"/>
  <c r="AM67" i="1"/>
  <c r="AL67" i="1"/>
  <c r="AK67" i="1"/>
  <c r="AJ67" i="1"/>
  <c r="AM66" i="1"/>
  <c r="AL66" i="1"/>
  <c r="AK66" i="1"/>
  <c r="AJ66" i="1"/>
  <c r="AM65" i="1"/>
  <c r="AL65" i="1"/>
  <c r="AK65" i="1"/>
  <c r="AJ65" i="1"/>
  <c r="AM64" i="1"/>
  <c r="AL64" i="1"/>
  <c r="AK64" i="1"/>
  <c r="AJ64" i="1"/>
  <c r="AM63" i="1"/>
  <c r="AL63" i="1"/>
  <c r="AK63" i="1"/>
  <c r="AJ63" i="1"/>
  <c r="AM62" i="1"/>
  <c r="AL62" i="1"/>
  <c r="AK62" i="1"/>
  <c r="AJ62" i="1"/>
  <c r="AM61" i="1"/>
  <c r="AL61" i="1"/>
  <c r="AK61" i="1"/>
  <c r="AJ61" i="1"/>
  <c r="AM60" i="1"/>
  <c r="AL60" i="1"/>
  <c r="AK60" i="1"/>
  <c r="AJ60" i="1"/>
  <c r="AM59" i="1"/>
  <c r="AL59" i="1"/>
  <c r="AK59" i="1"/>
  <c r="AJ59" i="1"/>
  <c r="AM58" i="1"/>
  <c r="AL58" i="1"/>
  <c r="AK58" i="1"/>
  <c r="AJ58" i="1"/>
  <c r="AM57" i="1"/>
  <c r="AL57" i="1"/>
  <c r="AK57" i="1"/>
  <c r="AJ57" i="1"/>
  <c r="AM52" i="1"/>
  <c r="AL52" i="1"/>
  <c r="AK52" i="1"/>
  <c r="AJ52" i="1"/>
  <c r="AM51" i="1"/>
  <c r="AL51" i="1"/>
  <c r="AK51" i="1"/>
  <c r="AJ51" i="1"/>
  <c r="AM50" i="1"/>
  <c r="AL50" i="1"/>
  <c r="AK50" i="1"/>
  <c r="AJ50" i="1"/>
  <c r="AM47" i="1"/>
  <c r="AL47" i="1"/>
  <c r="AK47" i="1"/>
  <c r="AJ47" i="1"/>
  <c r="AM46" i="1"/>
  <c r="AL46" i="1"/>
  <c r="AK46" i="1"/>
  <c r="AJ46" i="1"/>
  <c r="AM45" i="1"/>
  <c r="AL45" i="1"/>
  <c r="AK45" i="1"/>
  <c r="AJ45" i="1"/>
  <c r="AM44" i="1"/>
  <c r="AL44" i="1"/>
  <c r="AK44" i="1"/>
  <c r="AJ44" i="1"/>
  <c r="AM43" i="1"/>
  <c r="AL43" i="1"/>
  <c r="AK43" i="1"/>
  <c r="AJ43" i="1"/>
  <c r="AM42" i="1"/>
  <c r="AL42" i="1"/>
  <c r="AK42" i="1"/>
  <c r="AJ42" i="1"/>
  <c r="AM41" i="1"/>
  <c r="AL41" i="1"/>
  <c r="AK41" i="1"/>
  <c r="AJ41" i="1"/>
  <c r="AM40" i="1"/>
  <c r="AL40" i="1"/>
  <c r="AK40" i="1"/>
  <c r="AJ40" i="1"/>
  <c r="AM38" i="1"/>
  <c r="AL38" i="1"/>
  <c r="AK38" i="1"/>
  <c r="AJ38" i="1"/>
  <c r="AM37" i="1"/>
  <c r="AL37" i="1"/>
  <c r="AK37" i="1"/>
  <c r="AJ37" i="1"/>
  <c r="AM36" i="1"/>
  <c r="AL36" i="1"/>
  <c r="AK36" i="1"/>
  <c r="AJ36" i="1"/>
  <c r="AM35" i="1"/>
  <c r="AL35" i="1"/>
  <c r="AK35" i="1"/>
  <c r="AJ35" i="1"/>
  <c r="AM34" i="1"/>
  <c r="AL34" i="1"/>
  <c r="AK34" i="1"/>
  <c r="AJ34" i="1"/>
  <c r="AM33" i="1"/>
  <c r="AL33" i="1"/>
  <c r="AK33" i="1"/>
  <c r="AJ33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K24" i="1"/>
  <c r="AJ24" i="1"/>
  <c r="AM23" i="1"/>
  <c r="AL23" i="1"/>
  <c r="AK23" i="1"/>
  <c r="AJ23" i="1"/>
  <c r="AM22" i="1"/>
  <c r="AL22" i="1"/>
  <c r="AK22" i="1"/>
  <c r="AJ22" i="1"/>
  <c r="AM20" i="1"/>
  <c r="AL20" i="1"/>
  <c r="AK20" i="1"/>
  <c r="AJ20" i="1"/>
  <c r="AM19" i="1"/>
  <c r="AL19" i="1"/>
  <c r="AK19" i="1"/>
  <c r="AJ19" i="1"/>
  <c r="AM18" i="1"/>
  <c r="AL18" i="1"/>
  <c r="AK18" i="1"/>
  <c r="AJ18" i="1"/>
  <c r="AM17" i="1"/>
  <c r="AL17" i="1"/>
  <c r="AK17" i="1"/>
  <c r="AJ17" i="1"/>
  <c r="AJ13" i="1"/>
  <c r="AM15" i="1"/>
  <c r="AL15" i="1"/>
  <c r="AK15" i="1"/>
  <c r="AJ15" i="1"/>
  <c r="AM14" i="1"/>
  <c r="AL14" i="1"/>
  <c r="AK14" i="1"/>
  <c r="AJ14" i="1"/>
  <c r="AM13" i="1"/>
  <c r="AL13" i="1"/>
  <c r="AK13" i="1"/>
  <c r="AM12" i="1"/>
  <c r="AL12" i="1"/>
  <c r="AK12" i="1"/>
  <c r="AJ12" i="1"/>
  <c r="AM11" i="1"/>
  <c r="AL11" i="1"/>
  <c r="AK11" i="1"/>
  <c r="AJ11" i="1"/>
  <c r="AM10" i="1"/>
  <c r="AL10" i="1"/>
  <c r="AK10" i="1"/>
  <c r="AJ10" i="1"/>
  <c r="AM9" i="1"/>
  <c r="AL9" i="1"/>
  <c r="AK9" i="1"/>
  <c r="AJ9" i="1"/>
  <c r="AM8" i="1"/>
  <c r="AL8" i="1"/>
  <c r="AK8" i="1"/>
  <c r="AJ8" i="1"/>
  <c r="AM5" i="1"/>
  <c r="AL5" i="1"/>
  <c r="AK5" i="1"/>
  <c r="AJ5" i="1"/>
  <c r="AM3" i="1"/>
  <c r="AK3" i="1"/>
  <c r="AL3" i="1"/>
  <c r="G11" i="5" l="1"/>
  <c r="H11" i="5" s="1"/>
</calcChain>
</file>

<file path=xl/sharedStrings.xml><?xml version="1.0" encoding="utf-8"?>
<sst xmlns="http://schemas.openxmlformats.org/spreadsheetml/2006/main" count="3662" uniqueCount="2381">
  <si>
    <t>EBAUCHE BUDGET 2026
Consolidé le 17 décembre2025</t>
  </si>
  <si>
    <t>COMPTE</t>
  </si>
  <si>
    <t>DESCRIPTION</t>
  </si>
  <si>
    <t>Centre de responsabilité</t>
  </si>
  <si>
    <t>Colonne libre 1</t>
  </si>
  <si>
    <t>Colonne libre 2</t>
  </si>
  <si>
    <t>Colonne libre 3</t>
  </si>
  <si>
    <t>Amendement 2025</t>
  </si>
  <si>
    <t>Budget 2026</t>
  </si>
  <si>
    <t>Réel estimé 2025</t>
  </si>
  <si>
    <t>REEL 2021</t>
  </si>
  <si>
    <t>REEL 2022</t>
  </si>
  <si>
    <t>REEL 2023</t>
  </si>
  <si>
    <t>REEL 2024</t>
  </si>
  <si>
    <t>MOYENNE 4 DERN.ANNEES</t>
  </si>
  <si>
    <t>BUDGET ADOPTE 2025</t>
  </si>
  <si>
    <t>AMENDEMENTS 2025</t>
  </si>
  <si>
    <t>BUDGET AMENDE 2025</t>
  </si>
  <si>
    <t>REEL AU 26 NOV 2025</t>
  </si>
  <si>
    <t>ENGAGEMENTS 26 NOV 2025</t>
  </si>
  <si>
    <t>REEL avec ESTIME AVANT PREVIS.</t>
  </si>
  <si>
    <t>autre PREVISIONS FIN ANNEE2025</t>
  </si>
  <si>
    <t>ESTIME FIN2025 (AVEC ENGAG)</t>
  </si>
  <si>
    <t>DISPON PREVU FIN2025</t>
  </si>
  <si>
    <t>COMMENTAIRES/EXPLICATIONS</t>
  </si>
  <si>
    <t>BUDGET 2026</t>
  </si>
  <si>
    <t>INCOMPRESSIBLES-OBLIGATOIRE</t>
  </si>
  <si>
    <t>NECESSAIRES/UTILES</t>
  </si>
  <si>
    <t>PROJETS (selon feuilles) et TRIENNAL</t>
  </si>
  <si>
    <t>AJUSTEMENTS ADMIN/CONSEIL</t>
  </si>
  <si>
    <t>Portion TVQ dépense</t>
  </si>
  <si>
    <t>BUDGET PROPOSE 2026</t>
  </si>
  <si>
    <t>SAISIE AMENDEMENTS 2026</t>
  </si>
  <si>
    <t>ECARTS 2025vs 2026</t>
  </si>
  <si>
    <t>AMENDEMENTS NON ARRONDIS</t>
  </si>
  <si>
    <t>01-211-10-000</t>
  </si>
  <si>
    <t>TAXE GENERALE (EVALUATION)</t>
  </si>
  <si>
    <t>ADMINISTRATION GENERALE,CONSEIL, ELECTIO</t>
  </si>
  <si>
    <t>calcul 0.55$ et 0.70$commerces</t>
  </si>
  <si>
    <t>01-211-10-045</t>
  </si>
  <si>
    <t>TAXE GENERALE -CREDIT COVID (Eval.)</t>
  </si>
  <si>
    <t>01-211-10-521</t>
  </si>
  <si>
    <t>TX SPEC TPUBLICS-REFECTION CHEMINS(EVAL)</t>
  </si>
  <si>
    <t>inclure dans la taxe générale</t>
  </si>
  <si>
    <t>01-211-20-099</t>
  </si>
  <si>
    <t>TAXES SECTEUR -Répartitions Locales à distribuer</t>
  </si>
  <si>
    <t>doit = 0$</t>
  </si>
  <si>
    <t>01-211-20-508</t>
  </si>
  <si>
    <t>TAXES DE SECTEUR-BRIS AQUEDUC/EGOUT ST-D</t>
  </si>
  <si>
    <t>01-211-20-662</t>
  </si>
  <si>
    <t>REVENU TAXE SECTEUR 662- EVALUATION</t>
  </si>
  <si>
    <t>01-211-20-663</t>
  </si>
  <si>
    <t>REGL644/663-MISE NORMES AQUED.ST-DENIS</t>
  </si>
  <si>
    <t>01-211-20-666</t>
  </si>
  <si>
    <t>REVENU TAXE SECTEUR EGOUT MOULIN REGL666</t>
  </si>
  <si>
    <t>01-211-20-667</t>
  </si>
  <si>
    <t>REVENU TAXE SECTEUR 667-MORGAN EGOUT</t>
  </si>
  <si>
    <t>01-211-20-668</t>
  </si>
  <si>
    <t>REVENU TAXE SECTEUR 668 INTERC-EVAL.</t>
  </si>
  <si>
    <t>01-211-20-669</t>
  </si>
  <si>
    <t>REVENU-TAXE SECTEUR 669- CAPACITE USINE  EGOUT</t>
  </si>
  <si>
    <t>01-211-20-690</t>
  </si>
  <si>
    <t>REVENU TAXE SECTEUR 690 NORMES AQUED.VIL</t>
  </si>
  <si>
    <t>01-211-20-730</t>
  </si>
  <si>
    <t>REGL730:REMPL.RESEAUX EGOUT,AQUEDUC PH.I</t>
  </si>
  <si>
    <t>01-211-20-762</t>
  </si>
  <si>
    <t>REVENU Taxe Secteur Plans &amp; Devis GENERATRICE-Eval.-762</t>
  </si>
  <si>
    <t>01-211-20-785</t>
  </si>
  <si>
    <t>REVENU taxe secteur -Travaux Chenonceau Chambord-R785(ÉVAL)</t>
  </si>
  <si>
    <t>01-211-20-799</t>
  </si>
  <si>
    <t>REVENUTaxe Secteur-Télémétrie et Prise d'eau TSD R799</t>
  </si>
  <si>
    <t>01-211-20-825</t>
  </si>
  <si>
    <t>REVENU Taxe Secteur -Evaluation-Reconstruction Phase2 TSD825</t>
  </si>
  <si>
    <t>01-211-20-826</t>
  </si>
  <si>
    <t>REVENU Taxe Secteur -Evaluation-Réservoir TSD 826</t>
  </si>
  <si>
    <t>01-211-21-000</t>
  </si>
  <si>
    <t>REVENU TAXES SECTEUR-BRIS RECHARG.(EVAL)</t>
  </si>
  <si>
    <t>01-211-90-000</t>
  </si>
  <si>
    <t>EN LIEU TAXES/ AUTRES-ORGAN. COMMUNAUT.</t>
  </si>
  <si>
    <t>voir 01-221-10-000 Ecole/gard</t>
  </si>
  <si>
    <t>1-01-2-1</t>
  </si>
  <si>
    <t>--</t>
  </si>
  <si>
    <t>1-01-2-1-1</t>
  </si>
  <si>
    <t>Taxes SUR LA VALEUR FONCIERE</t>
  </si>
  <si>
    <t>01-212-11-440</t>
  </si>
  <si>
    <t>TAXE EAU- Village</t>
  </si>
  <si>
    <t>HYGIENE DU MILIEU (EAU,EGOUT)</t>
  </si>
  <si>
    <t>01-212-11-443</t>
  </si>
  <si>
    <t>TAXE EAU - Secteur Dom.St-Denis</t>
  </si>
  <si>
    <t>01-212-11-444</t>
  </si>
  <si>
    <t>TAXE EGOUT - Secteur Village</t>
  </si>
  <si>
    <t>01-212-11-445</t>
  </si>
  <si>
    <t>TAXE EGOUT- Secteur Dom.St-Denis</t>
  </si>
  <si>
    <t>01-212-12-444</t>
  </si>
  <si>
    <t>Taxe secteur Aqueduc Egout-BOUES ETANGS AERES</t>
  </si>
  <si>
    <t>01-212-13-000</t>
  </si>
  <si>
    <t>REVENU.-MATIERES RESIDUELLES(ORDURES),REDEVANCES</t>
  </si>
  <si>
    <t>ORDURE, RECYCLAGE, ECOCENTRE</t>
  </si>
  <si>
    <t>255$ en 2026</t>
  </si>
  <si>
    <t>01-212-13-001</t>
  </si>
  <si>
    <t>REVENU- TAXES TAXE VERTE</t>
  </si>
  <si>
    <t>45$  +terrains 20$</t>
  </si>
  <si>
    <t>01-212-14-621</t>
  </si>
  <si>
    <t>Travaux Réfection ch.PRIVÉ -FERME2023/ RIVE-BELLEVUE2020</t>
  </si>
  <si>
    <t>01-212-14-662</t>
  </si>
  <si>
    <t>REVENU TAXE SECTEUR 662- FRONTAGE</t>
  </si>
  <si>
    <t>01-212-14-666</t>
  </si>
  <si>
    <t>REVENU TAXE SECTEUR 666 MOULIN-FRONTAGE</t>
  </si>
  <si>
    <t>01-212-14-667</t>
  </si>
  <si>
    <t>REVENU TAXE SECTEUR 667 EGOUT MORGAN-FRO</t>
  </si>
  <si>
    <t>01-212-14-668</t>
  </si>
  <si>
    <t>TAXE SECTEUR 668 INTERCEP- FRONTAGE</t>
  </si>
  <si>
    <t>01-212-14-669</t>
  </si>
  <si>
    <t>Taxe Secteur -Frontage-TAXE SECTEUR CAPACITE USINE  EGOUT VI</t>
  </si>
  <si>
    <t>01-212-14-690</t>
  </si>
  <si>
    <t>TAXE SECTEUR 690 AQUEDUC VILLAGE-FRONTAG</t>
  </si>
  <si>
    <t>01-212-15-420</t>
  </si>
  <si>
    <t>REVENU REGL920 Taxe Secteur -Superficie-AVE A-BERTRAND</t>
  </si>
  <si>
    <t>taxe secteur</t>
  </si>
  <si>
    <t>01-212-15-662</t>
  </si>
  <si>
    <t>REVENU TAXE SECTEUR 662- SUPERFICIE</t>
  </si>
  <si>
    <t>01-212-15-666</t>
  </si>
  <si>
    <t>REVENU TAXE SECTEUR 666 MOULIN- SUPERF.</t>
  </si>
  <si>
    <t>01-212-15-667</t>
  </si>
  <si>
    <t>REVENU TAXE SECTEUR 667EGOUT MORGAN-SUPE</t>
  </si>
  <si>
    <t>01-212-15-668</t>
  </si>
  <si>
    <t>TAXE SECTEUR 668 INTERCEP.-SUPERFICIE</t>
  </si>
  <si>
    <t>01-212-15-669</t>
  </si>
  <si>
    <t>Taxe Secteur -Superficie-TAXE SECTEUR CAPACITE USINE  EGOUT</t>
  </si>
  <si>
    <t>01-212-15-690</t>
  </si>
  <si>
    <t>TAXE SECTEUR 690 AQUEDUC VILLAGE-SUPERFI</t>
  </si>
  <si>
    <t>01-212-16-008</t>
  </si>
  <si>
    <t>REVENU-Taxe SECTEUR ch. PRIVÉ-chemin DU CAP (unité)</t>
  </si>
  <si>
    <t>selon resolution sur F.TP</t>
  </si>
  <si>
    <t>01-212-16-011</t>
  </si>
  <si>
    <t>REVENU-Taxe SECTEUR ch..PRIVÉ-ch.de la FERME</t>
  </si>
  <si>
    <t>01-212-16-613</t>
  </si>
  <si>
    <t>TAXE SECTEUR: MUNICIP. CHEMIN JOSÉE</t>
  </si>
  <si>
    <t>terminé</t>
  </si>
  <si>
    <t>01-212-16-621</t>
  </si>
  <si>
    <t>TAXE SECTEUR-ENTRETIEN ETE/ARPEN (PRIVE)</t>
  </si>
  <si>
    <t>01-212-16-630</t>
  </si>
  <si>
    <t>TAXE SECTEUR: MUNICIPALISATION FLAMINGO</t>
  </si>
  <si>
    <t>01-212-16-631</t>
  </si>
  <si>
    <t>TAXE SECTEUR: MUNICIPAL.DOM.4LACS-P1</t>
  </si>
  <si>
    <t>01-212-16-632</t>
  </si>
  <si>
    <t>TAXE SECTEUR: MUNICIP.DOMAINE DES LACS</t>
  </si>
  <si>
    <t>01-212-16-642</t>
  </si>
  <si>
    <t>TAXE SECTEUR: MUNIC.CH.LAC CORNU/voir160082025Travaux DU CAP</t>
  </si>
  <si>
    <t>01-212-16-744</t>
  </si>
  <si>
    <t>Taxe Secteur -Autre-Prolong.Rte329</t>
  </si>
  <si>
    <t>01-212-16-778</t>
  </si>
  <si>
    <t>Taxe Secteur -Autre-eaux parasitaires village</t>
  </si>
  <si>
    <t>01-212-16-779</t>
  </si>
  <si>
    <t>Taxe Secteur -Autre-eaux parasitaires st denis</t>
  </si>
  <si>
    <t>01-212-16-785</t>
  </si>
  <si>
    <t>Taxe Secteur -Travaux Chenonceau Chambord (AUTRE)</t>
  </si>
  <si>
    <t>01-212-16-787</t>
  </si>
  <si>
    <t>Taxe Secteur -Autre-Hon.Prol.Reseaux Rte329</t>
  </si>
  <si>
    <t>01-212-16-832</t>
  </si>
  <si>
    <t>Taxe Secteur -Unité-Mise aux Normes Aquduc Village #832</t>
  </si>
  <si>
    <t>01-212-16-847</t>
  </si>
  <si>
    <t>Taxe Secteur -Autre-Mise aux Normes Val-Des-Monts</t>
  </si>
  <si>
    <t>01-212-16-892</t>
  </si>
  <si>
    <t>TAXE SECTEUR:unité REGL 892 CHEMIN Lac 3FRERES -Construit</t>
  </si>
  <si>
    <t>01-212-16-972</t>
  </si>
  <si>
    <t>TAXES- PASAD/STATION SPORT MONT-AVALANCHE (unité)</t>
  </si>
  <si>
    <t>PASAD-  operations</t>
  </si>
  <si>
    <t>01-212-17-892</t>
  </si>
  <si>
    <t>TAXE SECTEUR: REGL 892 CHEMIN Lac 3FRERES (non-construit)</t>
  </si>
  <si>
    <t>01-212-19-000</t>
  </si>
  <si>
    <t>REVENU- TAXE Frais de Gestion (unité)</t>
  </si>
  <si>
    <t xml:space="preserve"> en 2025 =30$ x6731</t>
  </si>
  <si>
    <t>01-212-19-437</t>
  </si>
  <si>
    <t>Revenu-  DENEIGEMENT ( UNITÉ)</t>
  </si>
  <si>
    <t>voir annexe du REGL.taxa.</t>
  </si>
  <si>
    <t>01-212-19-438</t>
  </si>
  <si>
    <t>Revenu-  ABAT-POUSSIERE ( PAR UNITÉ)</t>
  </si>
  <si>
    <t>01-212-19-444</t>
  </si>
  <si>
    <t>TAXES- Egout secteur Moulin/Morgan</t>
  </si>
  <si>
    <t>01-212-19-470</t>
  </si>
  <si>
    <t>VIDANGE FOSSES SEPTIQUES-Moulin/Morgan-annuelle</t>
  </si>
  <si>
    <t>ENVIRONNEMENT</t>
  </si>
  <si>
    <t>01-212-19-471</t>
  </si>
  <si>
    <t>VIDANGE FOSSES (REG723)MOULIN/MORGAN-saisonnier</t>
  </si>
  <si>
    <t>01-212-19-521</t>
  </si>
  <si>
    <t>PROGRAMME REFECTION DES CHEMINS PUBLICS</t>
  </si>
  <si>
    <t>à désactiver compte GL</t>
  </si>
  <si>
    <t>01-212-20-000</t>
  </si>
  <si>
    <t>TAXES D'AFFAIRES- CENTRE URGENCE911</t>
  </si>
  <si>
    <t>SERVICE POLICE &amp; SERVICE CANIN (CHIENS E</t>
  </si>
  <si>
    <t>revenu=dépense</t>
  </si>
  <si>
    <t>01-212-20-199</t>
  </si>
  <si>
    <t>Aide Financière par MAMH pour quote part SQ</t>
  </si>
  <si>
    <t>01-212-20-607</t>
  </si>
  <si>
    <t>TAXE SECTEUR:MUNICIPAL.ST-ADOLPHE ENHAUT</t>
  </si>
  <si>
    <t>01-212-20-638</t>
  </si>
  <si>
    <t>TAXE SECTEUR-GR ELECTROGENE DOM.ST-DENIS</t>
  </si>
  <si>
    <t>terminé;</t>
  </si>
  <si>
    <t>01-212-21-199</t>
  </si>
  <si>
    <t>REVENU DENEIGEMENT AUTRES SECTEURS</t>
  </si>
  <si>
    <t>1-01-2-1-2</t>
  </si>
  <si>
    <t>Taxes SUR UNE AUTRE BASE</t>
  </si>
  <si>
    <t>01-221-10-000</t>
  </si>
  <si>
    <t>QUEBEC:PAIEMENT TENANT LIEU TAXES-EVAL</t>
  </si>
  <si>
    <t>Ecole/garderie/MTQ</t>
  </si>
  <si>
    <t>1-01-2-2</t>
  </si>
  <si>
    <t>Revenu Tenant Lieu de Taxes</t>
  </si>
  <si>
    <t>1-01-2-2-1</t>
  </si>
  <si>
    <t>Revenu Tenant Lieu de Taxes Provincial</t>
  </si>
  <si>
    <t>01-222-10-000</t>
  </si>
  <si>
    <t>TENANT LIEU DE TAXES-FEDERAL</t>
  </si>
  <si>
    <t>1-01-2-2-2</t>
  </si>
  <si>
    <t>Revenu Tenant Lieu de Taxes Fédéral</t>
  </si>
  <si>
    <t>01-233-11-001</t>
  </si>
  <si>
    <t>REVENU-LICENCES DE CHIENS (voir dépenses 02-290-xxx)</t>
  </si>
  <si>
    <t xml:space="preserve">aucun revenu </t>
  </si>
  <si>
    <t>01-233-11-002</t>
  </si>
  <si>
    <t>REV-PERMIS DE CONSTRUCTION-REN/PUITS/COUPEAR/BANDER/REMBLAI</t>
  </si>
  <si>
    <t>URBANISME, &amp; REVITALISATION</t>
  </si>
  <si>
    <t>01-233-11-003</t>
  </si>
  <si>
    <t>REVENU- PERMIS DE LOTISSEMENT &amp; DROIT ACQUIS AU LOTISSEMENT</t>
  </si>
  <si>
    <t>01-233-11-004</t>
  </si>
  <si>
    <t>REVENU- ATTESTATION INSTALLATION SANITAIRE</t>
  </si>
  <si>
    <t>01-233-11-005</t>
  </si>
  <si>
    <t>REVENU pour PERMIS SYSTEME D'ALARME</t>
  </si>
  <si>
    <t>SERVICE SECURITE PUBLIQUE (INCENDIE,MES.</t>
  </si>
  <si>
    <t>01-233-11-008</t>
  </si>
  <si>
    <t>REVENU-  PERMIS CHANGEMENT d'USAGE/USAGE ACCESSOIRE/ENSEIGNE</t>
  </si>
  <si>
    <t>Abolir ce poste budgétaire</t>
  </si>
  <si>
    <t>01-233-11-018</t>
  </si>
  <si>
    <t>REVENU: PERMIS AIRB&amp;B</t>
  </si>
  <si>
    <t>Augmenter permis à 1000$</t>
  </si>
  <si>
    <t>01-233-11-028</t>
  </si>
  <si>
    <t>REVENU PERMIS PONCEAU, RACCORDEMENT, RUE  (TP)</t>
  </si>
  <si>
    <t>TRAVAUX PUBLICS-VOIRIE: DIRECTEUR &amp; CONT</t>
  </si>
  <si>
    <t>01-233-11-042</t>
  </si>
  <si>
    <t>REVENU- PERMIS pour PIIA</t>
  </si>
  <si>
    <t>Augmenter PIIA à 250$</t>
  </si>
  <si>
    <t>01-233-12-000</t>
  </si>
  <si>
    <t>REVENU- DROITS SUR LES MUTATIONS IMMOBILIERES</t>
  </si>
  <si>
    <t>01-233-19-000</t>
  </si>
  <si>
    <t>REVENU-FONDS LOCAL SABLIERE-CARRIERE</t>
  </si>
  <si>
    <t>01-233-20-001</t>
  </si>
  <si>
    <t>AMENDES ET INFRACTIONS - POLICE/ANIMAUX</t>
  </si>
  <si>
    <t>01-233-20-003</t>
  </si>
  <si>
    <t>AMENDE SYST.D'ALARME(po,in)&amp;AUTRE INCEND</t>
  </si>
  <si>
    <t>01-233-22-000</t>
  </si>
  <si>
    <t>REVENUS AMENDES - URBANISME</t>
  </si>
  <si>
    <t>50 constats infraction estimés</t>
  </si>
  <si>
    <t>01-233-22-015</t>
  </si>
  <si>
    <t>REVENUS AMENDES- ENVIRONNEMENT</t>
  </si>
  <si>
    <t>nouveau en 2026</t>
  </si>
  <si>
    <t>01-233-23-000</t>
  </si>
  <si>
    <t>AMENDES- INFRACTIONS NAUTIQUE</t>
  </si>
  <si>
    <t>NAUTIQUE (SAUF les plages)</t>
  </si>
  <si>
    <t>01-233-31-000</t>
  </si>
  <si>
    <t>INTERETS-BANQUE ET PLACEMENT</t>
  </si>
  <si>
    <t>01-233-32-000</t>
  </si>
  <si>
    <t>REVENUS INTERETS/ ARRERAGE DE TAXES</t>
  </si>
  <si>
    <t>01-233-40-000</t>
  </si>
  <si>
    <t>CESSION D'ACTIFS IMMOBILISES</t>
  </si>
  <si>
    <t>si on achète, vendre vieux</t>
  </si>
  <si>
    <t>01-233-42-000</t>
  </si>
  <si>
    <t>CESSION D'ACTIFS -TERRAINS</t>
  </si>
  <si>
    <t>beaucoup de travail à faire</t>
  </si>
  <si>
    <t>01-233-42-001</t>
  </si>
  <si>
    <t>REVENU- DEMANDE acquistion  DE TERRAINS</t>
  </si>
  <si>
    <t>01-233-90-002</t>
  </si>
  <si>
    <t>REVENUS-FRAIS CHEQUES RETOURNES/BANQUE</t>
  </si>
  <si>
    <t>01-233-90-003</t>
  </si>
  <si>
    <t>RECLAMATION ASSURANCES &amp; RISTOURNE MMQ</t>
  </si>
  <si>
    <t>01-233-91-000</t>
  </si>
  <si>
    <t>REMBOURS.FRAIS DESCR,RECHERCHE,AVOCAT, VPT...</t>
  </si>
  <si>
    <t>01-233-92-000</t>
  </si>
  <si>
    <t>REVENU-REMBOURSEMENT INCENDIE/ENTRAIDE</t>
  </si>
  <si>
    <t>01-233-97-002</t>
  </si>
  <si>
    <t>REMB.AUTRES ACT.ECONOMIQUES/PUBLICITE</t>
  </si>
  <si>
    <t>PROMOT.TOURISTIQUE &amp; COMMUNIC.&amp;SUBVENTIO</t>
  </si>
  <si>
    <t>01-233-98-000</t>
  </si>
  <si>
    <t>REVENU - DEPENSES REMBOURSABLES</t>
  </si>
  <si>
    <t>01-233-99-000</t>
  </si>
  <si>
    <t>AUTRES- Revenus divers</t>
  </si>
  <si>
    <t>1-01-2-3</t>
  </si>
  <si>
    <t>Revenu AUTRES SERVICES RENDUS</t>
  </si>
  <si>
    <t>1-01-2-3-3</t>
  </si>
  <si>
    <t>Non défini</t>
  </si>
  <si>
    <t>01-234-10-001</t>
  </si>
  <si>
    <t>SERVICES RENDUS CONTRIBUABLES</t>
  </si>
  <si>
    <t>01-234-20-002</t>
  </si>
  <si>
    <t>RAPPORT DE POLICE/ INCENDIE</t>
  </si>
  <si>
    <t>01-234-20-003</t>
  </si>
  <si>
    <t>AMENDE REMORQUAGE, SEC.PUBLIQUE,STATIONN.  ET AUTRE</t>
  </si>
  <si>
    <t>01-234-30-300</t>
  </si>
  <si>
    <t>SERVICES RENDUS: TRAVAUX PUBLICS/VOIRIE</t>
  </si>
  <si>
    <t>il y aura des dépenses</t>
  </si>
  <si>
    <t>01-234-30-443</t>
  </si>
  <si>
    <t>REVENU DÉNEIGEMENT- autres secteurs (SADM)</t>
  </si>
  <si>
    <t>01-234-40-001</t>
  </si>
  <si>
    <t>REVENUS Ventes Matériaux Eco-Centre(métal...)</t>
  </si>
  <si>
    <t>01-234-40-002</t>
  </si>
  <si>
    <t>REVENUS ECO-CENTRE  (N-Taxable)- Entrepreneurs...</t>
  </si>
  <si>
    <t>01-234-40-005</t>
  </si>
  <si>
    <t>REVENUS  -vente Bac (citoyen) -Ntx/COMPO tx</t>
  </si>
  <si>
    <t>01-234-40-008</t>
  </si>
  <si>
    <t>REVENUS: Utilisation-Location CONTENEURS (ICI)-CSE</t>
  </si>
  <si>
    <t>voir si on modifie</t>
  </si>
  <si>
    <t>01-234-40-400</t>
  </si>
  <si>
    <t>SERVICES RENDUS -HYG.MILIEU (FOSSES)</t>
  </si>
  <si>
    <t>01-234-60-001</t>
  </si>
  <si>
    <t>DEMANDE DEROGATION MINEURE</t>
  </si>
  <si>
    <t>Augmenter à ddm à 1000$</t>
  </si>
  <si>
    <t>01-234-60-002</t>
  </si>
  <si>
    <t>REVENU- AMENDEMENT AU ZONAGE &amp; PPCMOI</t>
  </si>
  <si>
    <t>Augmenter à 5000$</t>
  </si>
  <si>
    <t>01-234-60-003</t>
  </si>
  <si>
    <t>REVENUS LOTISS.-FPTJ &amp; SERVICES RENDUS CONT.FPTJ</t>
  </si>
  <si>
    <t>Ce poste peu utilisé</t>
  </si>
  <si>
    <t>01-234-60-006</t>
  </si>
  <si>
    <t>REVENU- DEMANDE USAGE CONDITIONNEL</t>
  </si>
  <si>
    <t>01-234-60-007</t>
  </si>
  <si>
    <t>REVENUS ACTIVITES TOURISTIQUES</t>
  </si>
  <si>
    <t>01-234-70-001</t>
  </si>
  <si>
    <t>LOCATION DE SALLE, TABLES, CHAISES</t>
  </si>
  <si>
    <t>LOISIRS,COMMUNAUTAIRE,PLAGE</t>
  </si>
  <si>
    <t>01-234-70-004</t>
  </si>
  <si>
    <t>REVENUS DE TENNIS, PICKLEBALL</t>
  </si>
  <si>
    <t>01-234-70-005</t>
  </si>
  <si>
    <t>LOCATION PARCS,T.JEUX,ESPACE VERT</t>
  </si>
  <si>
    <t>01-234-70-006</t>
  </si>
  <si>
    <t>REVENUS CAMP DE JOUR</t>
  </si>
  <si>
    <t>01-234-70-007</t>
  </si>
  <si>
    <t>REVENUS ACTIVITES LOISIR AUTOMNE - HIVER</t>
  </si>
  <si>
    <t>01-234-70-008</t>
  </si>
  <si>
    <t>REVENUS VIGNETTES/DEBARCADERE</t>
  </si>
  <si>
    <t>si même #vignettes</t>
  </si>
  <si>
    <t>01-234-70-009</t>
  </si>
  <si>
    <t>REVENUS ALIMENTS ET BOISSON</t>
  </si>
  <si>
    <t>01-234-70-011</t>
  </si>
  <si>
    <t>REVENUS COURS (YOGA,ZUMBA,KARATE,COND...)</t>
  </si>
  <si>
    <t>01-234-70-012</t>
  </si>
  <si>
    <t>REVENU LOCATION LOCAL&amp;RISTOUR.-AVENT.HLI</t>
  </si>
  <si>
    <t>01-234-70-013</t>
  </si>
  <si>
    <t>REVENUS ACTIVITÉS LOISIRS PRINTEMPS- ÉTÉ</t>
  </si>
  <si>
    <t>01-234-70-014</t>
  </si>
  <si>
    <t>REVENUS de Commandite -Activités pour les jeunes</t>
  </si>
  <si>
    <t>01-234-70-015</t>
  </si>
  <si>
    <t>AUTRES REVENUS LOISIRS-COMMUNAUTAIRES</t>
  </si>
  <si>
    <t>subvention plage</t>
  </si>
  <si>
    <t>01-234-70-016</t>
  </si>
  <si>
    <t>ARTICLES PROMOTIONNELS</t>
  </si>
  <si>
    <t>01-234-70-017</t>
  </si>
  <si>
    <t>LOCATION BATISSE (GATR-antennes)</t>
  </si>
  <si>
    <t>01-234-70-018</t>
  </si>
  <si>
    <t>LOCATION QUAI,MARINA</t>
  </si>
  <si>
    <t>01-234-70-046</t>
  </si>
  <si>
    <t>REVENU REPAS CAMP DE JOUR(REMBOURSABLE)</t>
  </si>
  <si>
    <t>01-234-70-522</t>
  </si>
  <si>
    <t>REVENUS -LOYER ET AUTRE Station MONT AVALANCHE</t>
  </si>
  <si>
    <t>01-234-71-002</t>
  </si>
  <si>
    <t>REVENU ABONNEMENT &amp; REMP.CARTES BIBLIO.</t>
  </si>
  <si>
    <t>CULTURE (BIBLIOTHEQUE,MUSEE,AUTRE)</t>
  </si>
  <si>
    <t>01-234-72-002</t>
  </si>
  <si>
    <t>REVENU AMENDES BIBLIOTHEQUE</t>
  </si>
  <si>
    <t>01-234-73-002</t>
  </si>
  <si>
    <t>REVENU COPIES (BIBLIOTHEQUE)</t>
  </si>
  <si>
    <t>01-234-74-002</t>
  </si>
  <si>
    <t>LOCATION DE LIVRES &amp; vente -BIBLIOTHEQUE</t>
  </si>
  <si>
    <t>01-234-75-002</t>
  </si>
  <si>
    <t>REVENUS ACTIVITES CULTURELLES</t>
  </si>
  <si>
    <t>1-01-2-3-4</t>
  </si>
  <si>
    <t>Revenus AUTRES SERVICES RENDUS</t>
  </si>
  <si>
    <t>1-01-2</t>
  </si>
  <si>
    <t>Revenus</t>
  </si>
  <si>
    <t>01-372-30-000</t>
  </si>
  <si>
    <t>PACTE FISCAL/COMPENSAT.TERRES PUBLIQUES</t>
  </si>
  <si>
    <t>01-372-31-000</t>
  </si>
  <si>
    <t>PROGRAMME DIVERSIFICATION REVENUS MUNIC.</t>
  </si>
  <si>
    <t>1-01-3-7</t>
  </si>
  <si>
    <t>Transferts inconditionnels</t>
  </si>
  <si>
    <t>1-01-3-7-2</t>
  </si>
  <si>
    <t>01-381-10-062</t>
  </si>
  <si>
    <t>SUBVENTION PRABAM-bâtiment plein air &amp; h.ville</t>
  </si>
  <si>
    <t>01-381-20-000</t>
  </si>
  <si>
    <t>SUBVENTION BARRAGES (PAFMAN et autres)</t>
  </si>
  <si>
    <t>01-381-23-000</t>
  </si>
  <si>
    <t>SUBVENTION SECURITE CIVILE &amp; SECURITE ROUTIERE (FSR)</t>
  </si>
  <si>
    <t>01-381-23-062</t>
  </si>
  <si>
    <t>SUBVENTION PRACIM -centre communautaire</t>
  </si>
  <si>
    <t>1-01-3-8</t>
  </si>
  <si>
    <t>Transferts conditionnels</t>
  </si>
  <si>
    <t>1-01-3-8-1</t>
  </si>
  <si>
    <t>01-382-11-000</t>
  </si>
  <si>
    <t>SUBVENTION PIQM#501185-Eau Village</t>
  </si>
  <si>
    <t>01-382-12-000</t>
  </si>
  <si>
    <t>Revenus SUBVENTION PIQM-#500843 st-denis</t>
  </si>
  <si>
    <t>01-382-12-730</t>
  </si>
  <si>
    <t>PIQM ST DENIS #555043 regl730</t>
  </si>
  <si>
    <t>01-382-13-000</t>
  </si>
  <si>
    <t>SUBVENTION TAXE ACCISE EAU &amp; EGOUT</t>
  </si>
  <si>
    <t>01-382-15-000</t>
  </si>
  <si>
    <t>Revenu SUBVENTION-Centre Récréatif 715</t>
  </si>
  <si>
    <t>01-382-31-000</t>
  </si>
  <si>
    <t>CHEMINS HIVER,PROVINCIAUX  (ROUTE 329...)(Compte inactif)</t>
  </si>
  <si>
    <t>01-382-35-000</t>
  </si>
  <si>
    <t>SUBVENTION AIDE ENTRETIEN RÉSEAU ROUTIER LOCAL</t>
  </si>
  <si>
    <t>01-382-39-000</t>
  </si>
  <si>
    <t>REVENU de SUBVENTION AMEL.RESEAU ROUTIER</t>
  </si>
  <si>
    <t>01-382-41-000</t>
  </si>
  <si>
    <t>Revenu SUBVENTION Politique Familiale/Ainés (PAPA)</t>
  </si>
  <si>
    <t>01-382-42-000</t>
  </si>
  <si>
    <t>REVENU DE SUBVENTION--BIBLIOTHEQUE &amp; CULTUREL</t>
  </si>
  <si>
    <t>01-382-43-000</t>
  </si>
  <si>
    <t>SUBVENTION -Activités LOISIRS &amp; RECREO.</t>
  </si>
  <si>
    <t>voir la confirmation</t>
  </si>
  <si>
    <t>01-382-43-410</t>
  </si>
  <si>
    <t>SUBVENTION Secteur NAUTIQUE</t>
  </si>
  <si>
    <t>01-382-43-600</t>
  </si>
  <si>
    <t>SUBVENTION FONDS RURALITE (MRC)&amp;INTERNET</t>
  </si>
  <si>
    <t>01-382-43-621</t>
  </si>
  <si>
    <t>SUBVENTION LEGALISATION DU CANNABIS</t>
  </si>
  <si>
    <t>01-382-43-972</t>
  </si>
  <si>
    <t>SUBVENTION Planification Communaute Nourriciere (MAPAQ)</t>
  </si>
  <si>
    <t>01-382-44-000</t>
  </si>
  <si>
    <t>SUBVENTION PSSPA(2020) &amp; VOLET II (motor.et non-motor) &amp;</t>
  </si>
  <si>
    <t>01-382-48-000</t>
  </si>
  <si>
    <t>SUBVENTION CLIMAT MUNICIPALITES/PROTEC. EAU POTABLE-PEPPSEP</t>
  </si>
  <si>
    <t>01-382-48-099</t>
  </si>
  <si>
    <t>SUBVENTION- EAU POTABLE (PEPPSEP)</t>
  </si>
  <si>
    <t>01-382-49-000</t>
  </si>
  <si>
    <t>SUBVENTION AMELIORATION PERFORM.-RECYCL.</t>
  </si>
  <si>
    <t>01-382-81-000</t>
  </si>
  <si>
    <t>SUBV.PLAC.CARRIERE ETE/ASS.P.Handicapees (PAFLPH)</t>
  </si>
  <si>
    <t>on a fait la demande</t>
  </si>
  <si>
    <t>01-382-90-000</t>
  </si>
  <si>
    <t>AUTRES SUBVENTIONS(TAXE D'ACCISE)</t>
  </si>
  <si>
    <t>01-382-91-000</t>
  </si>
  <si>
    <t>SUBVENTION AUTRES(AIDE JUGEM.COUR,Hydro)</t>
  </si>
  <si>
    <t>01-382-91-099</t>
  </si>
  <si>
    <t>SUBVENTION spéciale ACCÈS -LOGIS</t>
  </si>
  <si>
    <t>1-01-3-8-2</t>
  </si>
  <si>
    <t>1-01-3</t>
  </si>
  <si>
    <t>REVENUS de Transferts</t>
  </si>
  <si>
    <t>1-01</t>
  </si>
  <si>
    <t>TOTAL DES REVENUS-FONDS ADMIN.</t>
  </si>
  <si>
    <t>02-110-00-111</t>
  </si>
  <si>
    <t>REMUNERATION REGULIERE- ELUS</t>
  </si>
  <si>
    <t>02-110-00-112</t>
  </si>
  <si>
    <t>REMUNERATION NON-IMPOS.-ELUS</t>
  </si>
  <si>
    <t>02-110-00-113</t>
  </si>
  <si>
    <t>JETONS DE PRESENCE--ELUS</t>
  </si>
  <si>
    <t>02-110-00-200</t>
  </si>
  <si>
    <t>COTISATIONS DE L'EMPLOYEUR-élus</t>
  </si>
  <si>
    <t>02-110-00-220</t>
  </si>
  <si>
    <t>R.R.Q.-élus</t>
  </si>
  <si>
    <t>inclus dans 02-xx-xxx-200</t>
  </si>
  <si>
    <t>02-110-00-230</t>
  </si>
  <si>
    <t>Ass. Chomage/RQAP élus</t>
  </si>
  <si>
    <t>02-110-00-231</t>
  </si>
  <si>
    <t>RQAP -élus</t>
  </si>
  <si>
    <t>02-110-00-240</t>
  </si>
  <si>
    <t>F.S.S. élus</t>
  </si>
  <si>
    <t>02-110-00-241</t>
  </si>
  <si>
    <t>Conseil Municipal-Normes du Travail</t>
  </si>
  <si>
    <t>02-110-00-250</t>
  </si>
  <si>
    <t>CSST- élus</t>
  </si>
  <si>
    <t>02-110-00-310</t>
  </si>
  <si>
    <t>FRAIS DE DEPLACEMENT &amp; REPRESENT.-élus</t>
  </si>
  <si>
    <t>02-110-00-331</t>
  </si>
  <si>
    <t>TELEPHONE,INTERNET -Conseil Municipal</t>
  </si>
  <si>
    <t>02-110-00-342</t>
  </si>
  <si>
    <t>CAPTATION VIDEO/CHRONIQUE DU CONSEIL/LOCATION</t>
  </si>
  <si>
    <t>02-110-00-343</t>
  </si>
  <si>
    <t>GUIDE D'ACCUEIL- PLANIFICATION  STRATEGIQUE</t>
  </si>
  <si>
    <t>02-110-00-414</t>
  </si>
  <si>
    <t>SERVICES INFORMATIQUE-Conseil</t>
  </si>
  <si>
    <t>faire surp. affecté en 2025-cons.sans papier</t>
  </si>
  <si>
    <t>02-110-00-419</t>
  </si>
  <si>
    <t>FORMATION &amp; CONGRES, COLLOQUES --Conseil Mun.</t>
  </si>
  <si>
    <t>02-110-00-428</t>
  </si>
  <si>
    <t>ASSURANCE ---LEGISLATION conseil</t>
  </si>
  <si>
    <t>02-110-00-493</t>
  </si>
  <si>
    <t>RECEPTIONS CIVIQUES, Party  -par les ELUS</t>
  </si>
  <si>
    <t>02-110-00-494</t>
  </si>
  <si>
    <t>COTISATIONS ADHÉSIONS- Conseil municipal -Élus</t>
  </si>
  <si>
    <t>02-110-00-640</t>
  </si>
  <si>
    <t>DEPENSES CONTINGENTES du Conseil</t>
  </si>
  <si>
    <t>02-110-00-670</t>
  </si>
  <si>
    <t>FOURN.BUR-élus DIVERS inclus RECONNAISSANCE EMPLOYÉS</t>
  </si>
  <si>
    <t>1-02-1-1</t>
  </si>
  <si>
    <t>Conseil Municipal</t>
  </si>
  <si>
    <t>02-130-00-111</t>
  </si>
  <si>
    <t>REMUNERATION REGULIERE ADMINISTRATION</t>
  </si>
  <si>
    <t>02-130-00-113</t>
  </si>
  <si>
    <t>JETONS DE PRESENCE--ADMINISTRATION</t>
  </si>
  <si>
    <t>02-130-00-115</t>
  </si>
  <si>
    <t>SALAIRE ADMIN-BENEFICES MARGINAUX</t>
  </si>
  <si>
    <t>02-130-00-121</t>
  </si>
  <si>
    <t>TEMPS SUPPLEMENTAIRE</t>
  </si>
  <si>
    <t>02-130-00-200</t>
  </si>
  <si>
    <t>COTISATIONS DE L'EMPLOYEUR</t>
  </si>
  <si>
    <t>02-130-00-210</t>
  </si>
  <si>
    <t>FONDS DE PENSION</t>
  </si>
  <si>
    <t>02-130-00-220</t>
  </si>
  <si>
    <t>R.R.Q.</t>
  </si>
  <si>
    <t>02-130-00-230</t>
  </si>
  <si>
    <t>ASS. CHOMAGE</t>
  </si>
  <si>
    <t>02-130-00-231</t>
  </si>
  <si>
    <t>RQAP -ADMINISTRATION</t>
  </si>
  <si>
    <t>02-130-00-240</t>
  </si>
  <si>
    <t>F.S.S.</t>
  </si>
  <si>
    <t>02-130-00-241</t>
  </si>
  <si>
    <t>Administration-Normes du Travail</t>
  </si>
  <si>
    <t>02-130-00-250</t>
  </si>
  <si>
    <t>C.S.S.T.</t>
  </si>
  <si>
    <t>02-130-00-260</t>
  </si>
  <si>
    <t>ASS. GROUPE</t>
  </si>
  <si>
    <t>02-130-00-310</t>
  </si>
  <si>
    <t>FRAIS DE DEPLACEMENT &amp; REPAS</t>
  </si>
  <si>
    <t>02-130-00-321</t>
  </si>
  <si>
    <t>FRAIS DE POSTE</t>
  </si>
  <si>
    <t>02-130-00-322</t>
  </si>
  <si>
    <t>FRET ET MESSAGERIES</t>
  </si>
  <si>
    <t>02-130-00-331</t>
  </si>
  <si>
    <t>TELEPHONE,INTERNET,ALARM--ADMINISTRATION</t>
  </si>
  <si>
    <t>02-130-00-341</t>
  </si>
  <si>
    <t>PUBLICATIONS DANS LES JOURNAUX</t>
  </si>
  <si>
    <t>02-130-00-343</t>
  </si>
  <si>
    <t>PLANIFICATION STRATEGIQUE- Administration-</t>
  </si>
  <si>
    <t>02-130-00-411</t>
  </si>
  <si>
    <t>FRAIS DE PERCEPTION divers</t>
  </si>
  <si>
    <t>02-130-00-412</t>
  </si>
  <si>
    <t>HONORAIRES PROFES.&amp; SERVICES JURIDIQUES</t>
  </si>
  <si>
    <t>02-130-00-413</t>
  </si>
  <si>
    <t>HONOR.COMPTABILITE ET VERIFICATION</t>
  </si>
  <si>
    <t>02-130-00-414</t>
  </si>
  <si>
    <t>SERVICE INFORMATIQUE- Administration</t>
  </si>
  <si>
    <t>02-130-00-418</t>
  </si>
  <si>
    <t>AUTRES FRAIS PROFESSIONELS</t>
  </si>
  <si>
    <t>02-130-00-419</t>
  </si>
  <si>
    <t>FORMATION &amp; CONGRES, COLLOQUES--Administration</t>
  </si>
  <si>
    <t>02-130-00-422</t>
  </si>
  <si>
    <t>ASSURANCE RESPONS.,OFFICIERS,DÉTOURNENMENT</t>
  </si>
  <si>
    <t>02-130-00-423</t>
  </si>
  <si>
    <t>ASSURANCE EQUIP. INFORMAT,BIENS VALEUR</t>
  </si>
  <si>
    <t>02-130-00-494</t>
  </si>
  <si>
    <t>COTISATIONS ET ABONNEMENTS</t>
  </si>
  <si>
    <t>02-130-00-515</t>
  </si>
  <si>
    <t>LOCATION EQUIPEMENTS inclus photocopieurs</t>
  </si>
  <si>
    <t>02-130-00-525</t>
  </si>
  <si>
    <t>ENTRETIEN EQUIPEMENTS &amp; AMEUBL.BUREAU</t>
  </si>
  <si>
    <t>02-130-00-650</t>
  </si>
  <si>
    <t>ALLOC.UNIFORMES, VETEMENTS &amp; EQUIP.SECURITE   ADMINISTRATION</t>
  </si>
  <si>
    <t>02-130-00-651</t>
  </si>
  <si>
    <t>ACCESOIRES DE TRAVAIL (bottes, salopettes..)</t>
  </si>
  <si>
    <t>02-130-00-655</t>
  </si>
  <si>
    <t>Santé &amp; Sécurité auTravail (CNESST)-Administration</t>
  </si>
  <si>
    <t>02-130-00-670</t>
  </si>
  <si>
    <t>FOURNITURES DE BUREAU (ADMIN)</t>
  </si>
  <si>
    <t>02-130-01-418</t>
  </si>
  <si>
    <t>HONORAIRES-  PROJET  HYDROT (depuis2018)</t>
  </si>
  <si>
    <t>02-130-01-971</t>
  </si>
  <si>
    <t>SUBVENTION -PORTION MUNICIPALE -AIDE LOYER</t>
  </si>
  <si>
    <t>FAIRE SURPLUS AFFECTÉ2025</t>
  </si>
  <si>
    <t>1-02-1-3</t>
  </si>
  <si>
    <t>Gestion Financiere &amp; Administrative</t>
  </si>
  <si>
    <t>02-140-00-111</t>
  </si>
  <si>
    <t>PERSONNEL D'ELECTION</t>
  </si>
  <si>
    <t>02-140-00-121</t>
  </si>
  <si>
    <t>HEURES SUPPLEMENTAIRES</t>
  </si>
  <si>
    <t>02-140-00-141</t>
  </si>
  <si>
    <t>SOUS-TRAITANT ELECTION</t>
  </si>
  <si>
    <t>02-140-00-200</t>
  </si>
  <si>
    <t>02-140-00-210</t>
  </si>
  <si>
    <t>Fonds de pension</t>
  </si>
  <si>
    <t>02-140-00-220</t>
  </si>
  <si>
    <t>02-140-00-230</t>
  </si>
  <si>
    <t>ASSURANCE EMPLOI</t>
  </si>
  <si>
    <t>02-140-00-231</t>
  </si>
  <si>
    <t>RQAP -ELECTION</t>
  </si>
  <si>
    <t>02-140-00-240</t>
  </si>
  <si>
    <t>COTISATIONS FONDS DE SANTE</t>
  </si>
  <si>
    <t>02-140-00-250</t>
  </si>
  <si>
    <t>02-140-00-310</t>
  </si>
  <si>
    <t>FRAIS DE DEPLACEMENT &amp; REPAS (ELECTION)</t>
  </si>
  <si>
    <t>02-140-00-321</t>
  </si>
  <si>
    <t>FRAIS de POSTE  Élections/Référendum</t>
  </si>
  <si>
    <t>02-140-00-341</t>
  </si>
  <si>
    <t>PUBLICATIONS -Élections,référendum...</t>
  </si>
  <si>
    <t>02-140-00-414</t>
  </si>
  <si>
    <t>Election et Referendum-SERVICES INFORMATIQUES</t>
  </si>
  <si>
    <t>02-140-00-419</t>
  </si>
  <si>
    <t>FORMATION (ELECTION)</t>
  </si>
  <si>
    <t>02-140-00-670</t>
  </si>
  <si>
    <t>FOURNIT.DE BUREAU,PAPETERIE,IMPRESSION-(ELECT.)</t>
  </si>
  <si>
    <t>faire reserve pour 4 ans</t>
  </si>
  <si>
    <t>1-02-1-4</t>
  </si>
  <si>
    <t>Election &amp; Referendum</t>
  </si>
  <si>
    <t>02-150-00-670</t>
  </si>
  <si>
    <t>MUTATION, FOURNITURES BUREAU</t>
  </si>
  <si>
    <t>02-150-00-920</t>
  </si>
  <si>
    <t>QUOTE-PART: ROLE D'EVALUATION/EQUILIBRATION/MAINTIEN</t>
  </si>
  <si>
    <t xml:space="preserve"> budget MRC+ réserve2025-03-043</t>
  </si>
  <si>
    <t>1-02-1-5</t>
  </si>
  <si>
    <t>Evaluation</t>
  </si>
  <si>
    <t>02-190-00-111</t>
  </si>
  <si>
    <t>REMUNERATION REGULIERE -ENTRETIEN</t>
  </si>
  <si>
    <t>ENTRETIEN BATIMENTS MUNICIPAUX</t>
  </si>
  <si>
    <t>02-190-00-115</t>
  </si>
  <si>
    <t>SALAIRE ENT.BAT-BENEFICES MARGINAUX</t>
  </si>
  <si>
    <t>02-190-00-121</t>
  </si>
  <si>
    <t>02-190-00-200</t>
  </si>
  <si>
    <t>02-190-00-210</t>
  </si>
  <si>
    <t>02-190-00-220</t>
  </si>
  <si>
    <t>02-190-00-230</t>
  </si>
  <si>
    <t>02-190-00-231</t>
  </si>
  <si>
    <t>RQAP -ENT.BATIMENT</t>
  </si>
  <si>
    <t>02-190-00-240</t>
  </si>
  <si>
    <t>02-190-00-241</t>
  </si>
  <si>
    <t>Autres Administration/Bâtiments-Normes du Travail</t>
  </si>
  <si>
    <t>02-190-00-250</t>
  </si>
  <si>
    <t>02-190-00-260</t>
  </si>
  <si>
    <t>02-190-00-310</t>
  </si>
  <si>
    <t>REMB. REPAS &amp; FRAIS DEPLACEMENT</t>
  </si>
  <si>
    <t>02-190-00-421</t>
  </si>
  <si>
    <t>ASSURANCE BIENS- HOTEL DE VILLE, EGLISE,AT CULTUREL, BIST.QU</t>
  </si>
  <si>
    <t>02-190-00-422</t>
  </si>
  <si>
    <t>ASSURANCE RESPONSABILITE-admin.genérale</t>
  </si>
  <si>
    <t>02-190-00-515</t>
  </si>
  <si>
    <t>LOCATION EQUIPEMENT- AUTRE ADMIN. (CAFE &amp; EAU...)</t>
  </si>
  <si>
    <t>02-190-00-522</t>
  </si>
  <si>
    <t>ENTRETIEN DE L'HOTEL DE VILLE et 1920 VILLAGE (ATELIER CUL.)</t>
  </si>
  <si>
    <t>02-190-00-524</t>
  </si>
  <si>
    <t>DECORATIONS DE NOEL &amp; AUTRES AMENAGEMENTS -H.VILLE/ATELIER</t>
  </si>
  <si>
    <t>DIVERS</t>
  </si>
  <si>
    <t>02-190-00-526</t>
  </si>
  <si>
    <t>ENTRETIEN des BATIMENTS-EGLISE OU PRESBYTERE (ELECT.ou MEC)</t>
  </si>
  <si>
    <t>voir REGL.EMPRUNT</t>
  </si>
  <si>
    <t>02-190-00-610</t>
  </si>
  <si>
    <t>BIENS NON-DURABLE/ALIMENTS,BOISSON...</t>
  </si>
  <si>
    <t>02-190-00-632</t>
  </si>
  <si>
    <t>CHAUFFAGE  Local 1920 Village -ATEL.CULT./EGLISE</t>
  </si>
  <si>
    <t>02-190-00-650</t>
  </si>
  <si>
    <t>ALLOC.UNIFORMES, VÊTEMENTS,EQUIP.SECURITE; Ent. H.Ville</t>
  </si>
  <si>
    <t>02-190-00-651</t>
  </si>
  <si>
    <t>ACCESOIRES DE TRAVAIL (bottes, salopettes)</t>
  </si>
  <si>
    <t>02-190-00-655</t>
  </si>
  <si>
    <t>Autres Admin (Bâtiment)-Santé &amp; Sécurité auTravail CNESST</t>
  </si>
  <si>
    <t>02-190-00-681</t>
  </si>
  <si>
    <t>ELECTRICITE H.Ville, 1920 Village, EGLISE,Stationnement,,Sap</t>
  </si>
  <si>
    <t>02-190-00-920</t>
  </si>
  <si>
    <t>QUOTE-PART: MRC- ADMINISTRATION GENERALE</t>
  </si>
  <si>
    <t>02-190-00-940</t>
  </si>
  <si>
    <t>CREANCES DOUTEUSES</t>
  </si>
  <si>
    <t>02-190-00-990</t>
  </si>
  <si>
    <t>FRAIS DE VENTE POUR TAXES</t>
  </si>
  <si>
    <t>02-190-00-994</t>
  </si>
  <si>
    <t>FRAIS ADMINISTRATION- AUTRE</t>
  </si>
  <si>
    <t>02-190-00-995</t>
  </si>
  <si>
    <t>RECLAMATION EN DOMMAGES ET INTERETS (DEDUCTIBLE_</t>
  </si>
  <si>
    <t>02-190-00-998</t>
  </si>
  <si>
    <t>AJUSTEMENT DEPOTS &amp; AUTRES</t>
  </si>
  <si>
    <t>02-190-00-999</t>
  </si>
  <si>
    <t>FRAIS-VENTE PAR SOUMISSION</t>
  </si>
  <si>
    <t>1-02-1-9</t>
  </si>
  <si>
    <t>Autres( Entr.Batiment)</t>
  </si>
  <si>
    <t>1-02-1-9-0</t>
  </si>
  <si>
    <t>Autres Administration (Bâtiment)</t>
  </si>
  <si>
    <t>1-02-1</t>
  </si>
  <si>
    <t>ADMINISTRATION GENERALE</t>
  </si>
  <si>
    <t>02-210-00-412</t>
  </si>
  <si>
    <t>SERVICES JURIDIQUES &amp; AUTRES HONOR.PROF.</t>
  </si>
  <si>
    <t>02-210-00-418</t>
  </si>
  <si>
    <t>FRAIS DE SERVICE -centre urgence 911/Aide MAMH SQ</t>
  </si>
  <si>
    <t>02-210-00-920</t>
  </si>
  <si>
    <t>CONTRIBUTION SURETE DU QUEBEC</t>
  </si>
  <si>
    <t>1-02-2-1</t>
  </si>
  <si>
    <t>Service Police &amp; Cour Municipale</t>
  </si>
  <si>
    <t>02-220-00-111</t>
  </si>
  <si>
    <t>REMUNERATION REGULIERE INCENDIE</t>
  </si>
  <si>
    <t>02-220-00-112</t>
  </si>
  <si>
    <t>REMUNERATION NON-IMPOSABLE-- POMPIERS</t>
  </si>
  <si>
    <t>02-220-00-113</t>
  </si>
  <si>
    <t>Jetons de Présence-SERV.INCENDIE</t>
  </si>
  <si>
    <t>02-220-00-115</t>
  </si>
  <si>
    <t>SALAIRES INCENDIE-BENEFICES MARGINAUX</t>
  </si>
  <si>
    <t>02-220-00-121</t>
  </si>
  <si>
    <t>Temps supplementaire- SERV. INCENDIES</t>
  </si>
  <si>
    <t>02-220-00-141</t>
  </si>
  <si>
    <t>FRAIS POUR ASSISTANCE-INCENDIE (DISP111)</t>
  </si>
  <si>
    <t>02-220-00-200</t>
  </si>
  <si>
    <t>02-220-00-210</t>
  </si>
  <si>
    <t>02-220-00-220</t>
  </si>
  <si>
    <t>02-220-00-230</t>
  </si>
  <si>
    <t>02-220-00-231</t>
  </si>
  <si>
    <t>RQAP -SERV .INCENDIES</t>
  </si>
  <si>
    <t>02-220-00-240</t>
  </si>
  <si>
    <t>02-220-00-241</t>
  </si>
  <si>
    <t>Service des Incendies-Normes du Travail</t>
  </si>
  <si>
    <t>02-220-00-250</t>
  </si>
  <si>
    <t>02-220-00-260</t>
  </si>
  <si>
    <t>02-220-00-310</t>
  </si>
  <si>
    <t>remb. FRAIS DE DEPLACEMENT/REPAS</t>
  </si>
  <si>
    <t>02-220-00-312</t>
  </si>
  <si>
    <t>PRODUITS ALIMENTAIRES- POMPIERS</t>
  </si>
  <si>
    <t>02-220-00-331</t>
  </si>
  <si>
    <t>TELEPHONE, INTERNET &amp; RADIOS &amp; PAGETTE...</t>
  </si>
  <si>
    <t>02-220-00-341</t>
  </si>
  <si>
    <t>PUBLICITE/AVIS PUBLICS DANS LES JOURNAUX ET REVUES</t>
  </si>
  <si>
    <t>02-220-00-412</t>
  </si>
  <si>
    <t>HONORAIRES JURIDIQUES-serv incendie</t>
  </si>
  <si>
    <t>02-220-00-414</t>
  </si>
  <si>
    <t>SERVICE INFORMATIQUE-incendie/sec Publi</t>
  </si>
  <si>
    <t>voir notre contrat</t>
  </si>
  <si>
    <t>02-220-00-418</t>
  </si>
  <si>
    <t>AUTRES HONORAIRES PROFESSIONNELS- SERV.INCENDIE</t>
  </si>
  <si>
    <t>02-220-00-419</t>
  </si>
  <si>
    <t>COURS DE FORMATION-Sec.Publique</t>
  </si>
  <si>
    <t>02-220-00-421</t>
  </si>
  <si>
    <t>ASSURANCE POMPIER VOLONTAIRE-BÂTIMENT</t>
  </si>
  <si>
    <t>02-220-00-422</t>
  </si>
  <si>
    <t>ASSURANCE RESPONS.CIVILE &amp; POMPIER VOLONTAIRE</t>
  </si>
  <si>
    <t>02-220-00-423</t>
  </si>
  <si>
    <t>ASSURANCE EQUIPEMENT POMPIER</t>
  </si>
  <si>
    <t>02-220-00-424</t>
  </si>
  <si>
    <t>ASSURANCE VEHICULE- sécurité publique</t>
  </si>
  <si>
    <t>02-220-00-438</t>
  </si>
  <si>
    <t>IMMATRICULATION- Sécurité Publique</t>
  </si>
  <si>
    <t>02-220-00-494</t>
  </si>
  <si>
    <t>Cotisations &amp; abonnements,permis incend.</t>
  </si>
  <si>
    <t>02-220-00-515</t>
  </si>
  <si>
    <t>LOCATION EQUIPEMENTS  SERV.INCENDIE inclus photocopieurs</t>
  </si>
  <si>
    <t>02-220-00-521</t>
  </si>
  <si>
    <t>ENTRETIEN INFRASTRUCTURE (INCENDIE)</t>
  </si>
  <si>
    <t>02-220-00-522</t>
  </si>
  <si>
    <t>ENTRETIEN BATISSE &amp; TERRAIN-Sec.Publ.</t>
  </si>
  <si>
    <t>02-220-00-523</t>
  </si>
  <si>
    <t>ENTRETIEN VEHICULES-Sec.Publ.</t>
  </si>
  <si>
    <t>02-220-00-525</t>
  </si>
  <si>
    <t>ENTRETIEN EQUIPEMENTS &amp; AMEUBLEMENT- SERV INCENDIE</t>
  </si>
  <si>
    <t>02-220-00-610</t>
  </si>
  <si>
    <t>Service des Incendies-Fournitures Biens non durables</t>
  </si>
  <si>
    <t>02-220-00-631</t>
  </si>
  <si>
    <t>ESSENCE ET HUILE-Sec.Publ.</t>
  </si>
  <si>
    <t>02-220-00-632</t>
  </si>
  <si>
    <t>CHAUFFAGE/PROPANE-SERVICE INCENDIE</t>
  </si>
  <si>
    <t>a voir</t>
  </si>
  <si>
    <t>02-220-00-640</t>
  </si>
  <si>
    <t>PIECES ET ACCESSOIRES-POMPIER</t>
  </si>
  <si>
    <t>02-220-00-641</t>
  </si>
  <si>
    <t>PREVENTION ET PROMOTION-Sec.publique</t>
  </si>
  <si>
    <t>02-220-00-649</t>
  </si>
  <si>
    <t>Service des Incendies-EQUIPEMENTS</t>
  </si>
  <si>
    <t>02-220-00-650</t>
  </si>
  <si>
    <t>ALLOC. VETEMENTS, UNIFORMES &amp; EQUIP.SECURITE-SEC.PUBLIQUE</t>
  </si>
  <si>
    <t>02-220-00-651</t>
  </si>
  <si>
    <t>ACCESOIRES DE TRAVAIL (bottes, salopette,bunker.)</t>
  </si>
  <si>
    <t>02-220-00-655</t>
  </si>
  <si>
    <t>Service des Incendies-Santé &amp; Sécurité auTravail (SST)</t>
  </si>
  <si>
    <t>02-220-00-670</t>
  </si>
  <si>
    <t>FOURNITURE DE BUREAU SERV.INCENDIE</t>
  </si>
  <si>
    <t>02-220-00-681</t>
  </si>
  <si>
    <t>ELECTRICITE, POSTES D'INCENDIE</t>
  </si>
  <si>
    <t>02-220-00-920</t>
  </si>
  <si>
    <t>QUOTE PART -Sécurité Publique (incendie)</t>
  </si>
  <si>
    <t>contrat Mheights+MRC</t>
  </si>
  <si>
    <t>1-02-2-2</t>
  </si>
  <si>
    <t>Service des Incendies</t>
  </si>
  <si>
    <t>02-230-00-414</t>
  </si>
  <si>
    <t>Mesures d'Urgence- Securite Civile-Pr.Ré-Services Informatiq</t>
  </si>
  <si>
    <t>faut garder pour mes.urg.</t>
  </si>
  <si>
    <t>02-230-00-418</t>
  </si>
  <si>
    <t>Mes.Urgence- Securite Civile-Premier Rép-Autres Honoraires</t>
  </si>
  <si>
    <t>CADETS SQ</t>
  </si>
  <si>
    <t>02-230-00-419</t>
  </si>
  <si>
    <t>Formation-Mesures d'Urgence/1er Répondants</t>
  </si>
  <si>
    <t>02-230-00-621</t>
  </si>
  <si>
    <t>FOURNITURES DIVERSES  &amp;ENTRETIEN -Sécurité Civile</t>
  </si>
  <si>
    <t>faire un surplus affecté</t>
  </si>
  <si>
    <t>02-230-00-655</t>
  </si>
  <si>
    <t>Mesures d'Urgence- Securite Civile-Pr.Ré-Santé &amp; Sécurité au</t>
  </si>
  <si>
    <t>02-230-00-670</t>
  </si>
  <si>
    <t>PREMIERS REPONDANTS-DIVERSES DEPENSES  (sauf salaire)</t>
  </si>
  <si>
    <t>02-230-00-920</t>
  </si>
  <si>
    <t>QUOTE PART CROIX ROUGE</t>
  </si>
  <si>
    <t>1-02-2-3</t>
  </si>
  <si>
    <t>Securite Civile</t>
  </si>
  <si>
    <t>02-290-00-418</t>
  </si>
  <si>
    <t>SERVICE DE PROTECTION CANINE et CHATS</t>
  </si>
  <si>
    <t>SPCALL</t>
  </si>
  <si>
    <t>1-02-2-9</t>
  </si>
  <si>
    <t>Service Canin</t>
  </si>
  <si>
    <t>1-02-2-9-0</t>
  </si>
  <si>
    <t>Service Protection Canine</t>
  </si>
  <si>
    <t>1-02-2</t>
  </si>
  <si>
    <t>SECURITE PUBLIQUE</t>
  </si>
  <si>
    <t>02-310-00-111</t>
  </si>
  <si>
    <t>REMUNERATION REGULIERE ADMIN.T.PUBLICS</t>
  </si>
  <si>
    <t>02-310-00-113</t>
  </si>
  <si>
    <t>JETONS DE PRESENCE--VOIRIE</t>
  </si>
  <si>
    <t>02-310-00-115</t>
  </si>
  <si>
    <t>SALAIRE VOIRIE ADM-BENEFICES MARGINAUX</t>
  </si>
  <si>
    <t>02-310-00-121</t>
  </si>
  <si>
    <t>Temps supplementaire-voirie adm</t>
  </si>
  <si>
    <t>02-310-00-200</t>
  </si>
  <si>
    <t>CONTRIBUTION DE L'EMPLOYEUR</t>
  </si>
  <si>
    <t>02-310-00-210</t>
  </si>
  <si>
    <t>02-310-00-220</t>
  </si>
  <si>
    <t>02-310-00-230</t>
  </si>
  <si>
    <t>02-310-00-231</t>
  </si>
  <si>
    <t>RQAP- VOIRIE ADM</t>
  </si>
  <si>
    <t>02-310-00-240</t>
  </si>
  <si>
    <t>02-310-00-241</t>
  </si>
  <si>
    <t>Voirie Admin-Normes du Travail</t>
  </si>
  <si>
    <t>02-310-00-250</t>
  </si>
  <si>
    <t>02-310-00-260</t>
  </si>
  <si>
    <t>02-310-00-310</t>
  </si>
  <si>
    <t>02-310-00-321</t>
  </si>
  <si>
    <t>FRAIS DE POSTE---VOIRIE</t>
  </si>
  <si>
    <t>02-310-00-331</t>
  </si>
  <si>
    <t>TELEPHONE,INTERNET,ALARME --TR.PUBLICS</t>
  </si>
  <si>
    <t>02-310-00-345</t>
  </si>
  <si>
    <t>02-310-00-411</t>
  </si>
  <si>
    <t>SERVICES PROFESSIONNELS &amp; JURIDIQUES_ADMIN TP</t>
  </si>
  <si>
    <t>02-310-00-418</t>
  </si>
  <si>
    <t>SERVICES TECHNIQUES &amp; INSPECTIONS &amp; SOUS-TRAITANT</t>
  </si>
  <si>
    <t>02-310-00-419</t>
  </si>
  <si>
    <t>FORMATION &amp; CONGRES--TRAVAUX PUBLICS</t>
  </si>
  <si>
    <t>02-310-00-421</t>
  </si>
  <si>
    <t>ASSURANCE-  GARAGE MUNICIPAL</t>
  </si>
  <si>
    <t>02-310-00-422</t>
  </si>
  <si>
    <t>ASSURANCE RESPONSABILITE CIVILE-VOIRIE</t>
  </si>
  <si>
    <t>02-310-00-423</t>
  </si>
  <si>
    <t>ASSURANCE --GATR</t>
  </si>
  <si>
    <t>02-310-00-494</t>
  </si>
  <si>
    <t>COTISATIONS &amp; ABONNEMENT VOIRIE</t>
  </si>
  <si>
    <t>02-310-00-515</t>
  </si>
  <si>
    <t>LOCATION D'EQUIPEMENT</t>
  </si>
  <si>
    <t>02-310-00-522</t>
  </si>
  <si>
    <t>ENTRETIEN GARAGE &amp; EQUIPEMENT DIVERS</t>
  </si>
  <si>
    <t>02-310-00-524</t>
  </si>
  <si>
    <t>ENTRETIEN - ENTREPOT</t>
  </si>
  <si>
    <t>02-310-00-526</t>
  </si>
  <si>
    <t>ENTRETIEN G.A.T.R.</t>
  </si>
  <si>
    <t>02-310-00-610</t>
  </si>
  <si>
    <t>Biens non-durables Garage Municipal</t>
  </si>
  <si>
    <t>02-310-00-632</t>
  </si>
  <si>
    <t>CHAUFFAGE GARAGE</t>
  </si>
  <si>
    <t>ne pas utiliser</t>
  </si>
  <si>
    <t>02-310-00-650</t>
  </si>
  <si>
    <t>ALLOC.UNIFORMES,VETEMENTS &amp; EQUIP.SÉCURITÉ- TP admin.</t>
  </si>
  <si>
    <t>02-310-00-651</t>
  </si>
  <si>
    <t>ACCESOIRES DE TRAVAIL/BOTTES, SALOPETTES/GANT</t>
  </si>
  <si>
    <t>02-310-00-655</t>
  </si>
  <si>
    <t>Voirie Admin-Santé &amp; Sécurité auTravail (SST)</t>
  </si>
  <si>
    <t>02-310-00-670</t>
  </si>
  <si>
    <t>FOURNITURES DE BUREAU-VOIRIE ADM.</t>
  </si>
  <si>
    <t>02-310-00-681</t>
  </si>
  <si>
    <t>ELECTRICITE GARAGE MUN. &amp; GATR</t>
  </si>
  <si>
    <t>attention aux portes</t>
  </si>
  <si>
    <t>02-310-01-411</t>
  </si>
  <si>
    <t>Honoraires professionnels_St-Ad.en Haut</t>
  </si>
  <si>
    <t>02-310-21-641</t>
  </si>
  <si>
    <t>BRIS IMPREVU VOIRIE- RECHARG.SECTEUR</t>
  </si>
  <si>
    <t>1-02-3-1</t>
  </si>
  <si>
    <t>Travaux Publics- Administration</t>
  </si>
  <si>
    <t>02-320-00-111</t>
  </si>
  <si>
    <t>REMUNERATION REGULIERE- VOIRIE ETE</t>
  </si>
  <si>
    <t>02-320-00-115</t>
  </si>
  <si>
    <t>SALAIRES VOIRIE ETE-BENEFICES MARGINAUX</t>
  </si>
  <si>
    <t>02-320-00-121</t>
  </si>
  <si>
    <t>TEMPS SUPPLEMENTAIRES</t>
  </si>
  <si>
    <t>02-320-00-200</t>
  </si>
  <si>
    <t>02-320-00-210</t>
  </si>
  <si>
    <t>02-320-00-220</t>
  </si>
  <si>
    <t>02-320-00-230</t>
  </si>
  <si>
    <t>02-320-00-231</t>
  </si>
  <si>
    <t>RQAP- VOIRIE ETE</t>
  </si>
  <si>
    <t>02-320-00-240</t>
  </si>
  <si>
    <t>02-320-00-241</t>
  </si>
  <si>
    <t>Travaux Publics- Voirie Ete-Normes du Travail</t>
  </si>
  <si>
    <t>02-320-00-250</t>
  </si>
  <si>
    <t>02-320-00-260</t>
  </si>
  <si>
    <t>02-320-00-310</t>
  </si>
  <si>
    <t>FRAIS DEPLACEMENT &amp; REPAS</t>
  </si>
  <si>
    <t>02-320-00-322</t>
  </si>
  <si>
    <t>02-320-00-412</t>
  </si>
  <si>
    <t>HONORAIRES PROFES. &amp; SERVICES JURIDIQUES &amp; SOUS_TRAITANT</t>
  </si>
  <si>
    <t>02-320-00-414</t>
  </si>
  <si>
    <t>SERVICES INFORMATIQUE-travaux public</t>
  </si>
  <si>
    <t>02-320-00-421</t>
  </si>
  <si>
    <t>ASSURANCE - EQUIPEMENT GARAGE MUNICIPAL -été</t>
  </si>
  <si>
    <t>02-320-00-422</t>
  </si>
  <si>
    <t>ASSURANCE RESPONSABILITE VOIRIE été, BARRAGES</t>
  </si>
  <si>
    <t>02-320-00-424</t>
  </si>
  <si>
    <t>ASSURANCE VEHICULE- Voirie été</t>
  </si>
  <si>
    <t>02-320-00-438</t>
  </si>
  <si>
    <t>IMMATRICULATION- voirie été</t>
  </si>
  <si>
    <t>02-320-00-499</t>
  </si>
  <si>
    <t>FRAIS DE TRAPPAGE &amp; SURVEILLANCE PONCEAU &amp; SAUVETAGE</t>
  </si>
  <si>
    <t>02-320-00-515</t>
  </si>
  <si>
    <t>LOCATION VEHICULES &amp; EQUIPEMENTS</t>
  </si>
  <si>
    <t>02-320-00-521</t>
  </si>
  <si>
    <t>ENTRE.INFRASTRUC. (EGOUT PLUVIAL)</t>
  </si>
  <si>
    <t>02-320-00-522</t>
  </si>
  <si>
    <t>ENTRETIEN BATIMENT TERRAIN, Equipement (tamis)</t>
  </si>
  <si>
    <t>02-320-00-523</t>
  </si>
  <si>
    <t>ENTRETIEN VÉHICULES</t>
  </si>
  <si>
    <t>02-320-00-525</t>
  </si>
  <si>
    <t>ENTRETIEN EQUIPEMENTS &amp; AMEUBLEMENT-TP</t>
  </si>
  <si>
    <t>02-320-00-527</t>
  </si>
  <si>
    <t>ENTRETIEN AMEUBLEMENT ET EQUIP BUREAU</t>
  </si>
  <si>
    <t>02-320-00-621</t>
  </si>
  <si>
    <t>ENTRETIEN DIVERS CHEMINS,ASPHALTE,TROTTOIRS</t>
  </si>
  <si>
    <t>02-320-00-622</t>
  </si>
  <si>
    <t>AJUSTEMENT REGARDS , boites de vannes,</t>
  </si>
  <si>
    <t>02-320-00-623</t>
  </si>
  <si>
    <t>CALCIUM LIQUIDE/en FLOCONS  --ENTRETIEN CHEMINS</t>
  </si>
  <si>
    <t>02-320-00-624</t>
  </si>
  <si>
    <t>PIERRE &amp; GRAVIER &amp; TRANSPORT--ENTRETIEN  CHEMIN ETE</t>
  </si>
  <si>
    <t>02-320-00-625</t>
  </si>
  <si>
    <t>PROG. REFECTION CHEMINS--FONDS TPUBLICS (VOIR REVENUS)</t>
  </si>
  <si>
    <t>02-320-00-626</t>
  </si>
  <si>
    <t>BALAI (NETTOYAGE DE RUE) --ENTRETIEN CH.</t>
  </si>
  <si>
    <t>02-320-00-627</t>
  </si>
  <si>
    <t>MARQUAGE, LIGNE  --ENTRETIEN CHEMINS</t>
  </si>
  <si>
    <t>02-320-00-628</t>
  </si>
  <si>
    <t>FAUCHAGE &amp; EMONDAGE</t>
  </si>
  <si>
    <t>02-320-00-629</t>
  </si>
  <si>
    <t>PONCEAUX</t>
  </si>
  <si>
    <t>02-320-00-631</t>
  </si>
  <si>
    <t>ESSENCE, CARBURANT</t>
  </si>
  <si>
    <t>02-320-00-640</t>
  </si>
  <si>
    <t>OUTILS/ PIECES ET ACCESSOIRES</t>
  </si>
  <si>
    <t>02-320-00-641</t>
  </si>
  <si>
    <t>DEPENSES REMBOURSABLES- TRAVAUX VOIRIE</t>
  </si>
  <si>
    <t>02-320-00-650</t>
  </si>
  <si>
    <t>ALLOC. UNIFORMES,VETEMENTS &amp; EQUIP.SÉCURITÉ-TP</t>
  </si>
  <si>
    <t>02-320-00-651</t>
  </si>
  <si>
    <t>ACCESOIRES DE TRAVAIL/BOTTES,SALOP,GANTS</t>
  </si>
  <si>
    <t>02-320-00-655</t>
  </si>
  <si>
    <t>Travaux Publics- Voirie Ete-Santé &amp; Sécurité auTravail (SST)</t>
  </si>
  <si>
    <t>02-320-00-699</t>
  </si>
  <si>
    <t>CONTRAT DYNAMITAGE/ROC APPARENT/DEMOLITION</t>
  </si>
  <si>
    <t>02-320-19-621</t>
  </si>
  <si>
    <t>Entretien CHEMIN-FONDS RESERVE CARRIERE</t>
  </si>
  <si>
    <t>1-02-3-2</t>
  </si>
  <si>
    <t>Voirie Ete</t>
  </si>
  <si>
    <t>02-330-00-111</t>
  </si>
  <si>
    <t>REMUNERATION REGULIERE- VOIRIE HIVER</t>
  </si>
  <si>
    <t>02-330-00-115</t>
  </si>
  <si>
    <t>SALAIRES VOIRIE HIVER-BENEFICES MARGINAU</t>
  </si>
  <si>
    <t>02-330-00-121</t>
  </si>
  <si>
    <t>02-330-00-200</t>
  </si>
  <si>
    <t>02-330-00-210</t>
  </si>
  <si>
    <t>02-330-00-220</t>
  </si>
  <si>
    <t>02-330-00-230</t>
  </si>
  <si>
    <t>02-330-00-231</t>
  </si>
  <si>
    <t>RQAP- VOIRIE HIVER</t>
  </si>
  <si>
    <t>02-330-00-240</t>
  </si>
  <si>
    <t>02-330-00-241</t>
  </si>
  <si>
    <t>Voirie Hiver-Normes du Travail</t>
  </si>
  <si>
    <t>02-330-00-250</t>
  </si>
  <si>
    <t>02-330-00-260</t>
  </si>
  <si>
    <t>02-330-00-310</t>
  </si>
  <si>
    <t>REMBOURSEMENT REPAS &amp; DEPLAC. VOIRIE</t>
  </si>
  <si>
    <t>02-330-00-418</t>
  </si>
  <si>
    <t>Autres Honoraires: dépôt à neige &amp; Sous-Traitant</t>
  </si>
  <si>
    <t>02-330-00-421</t>
  </si>
  <si>
    <t>ASSURANCE -EQUIPEMENT GARAGE MUNIC (HIVER)</t>
  </si>
  <si>
    <t>02-330-00-424</t>
  </si>
  <si>
    <t>ASSURANCE VEHICULE voirie hiver</t>
  </si>
  <si>
    <t>02-330-00-433</t>
  </si>
  <si>
    <t>CONTRAT DE NEIGE (Sect.Flamingo)</t>
  </si>
  <si>
    <t>02-330-00-434</t>
  </si>
  <si>
    <t>CONTRAT DE NEIGE St-Adol.en Haut/DesLacs</t>
  </si>
  <si>
    <t>02-330-00-438</t>
  </si>
  <si>
    <t>IMMATRICULATION-voirie hiver</t>
  </si>
  <si>
    <t>02-330-00-443</t>
  </si>
  <si>
    <t>CONTRAT DENEIGEMENT-autres secteurs</t>
  </si>
  <si>
    <t>02-330-00-515</t>
  </si>
  <si>
    <t>LOCATION VEHICULE</t>
  </si>
  <si>
    <t>02-330-00-523</t>
  </si>
  <si>
    <t>ENTRETIEN VEHICULES HIVER</t>
  </si>
  <si>
    <t>02-330-00-525</t>
  </si>
  <si>
    <t>ENTRETIEN EQUIPEMENTS- hiver</t>
  </si>
  <si>
    <t>02-330-00-621</t>
  </si>
  <si>
    <t>ENTRETIEN CHEMINS D'HIVER---DIVERS</t>
  </si>
  <si>
    <t>02-330-00-622</t>
  </si>
  <si>
    <t>SABLE &amp; TRANSPORT (P.Net)--CHEMINS HIVER</t>
  </si>
  <si>
    <t>02-330-00-623</t>
  </si>
  <si>
    <t>FOURNIT.DE DENEIGEMENT/COUT./PROP./PAT..</t>
  </si>
  <si>
    <t>02-330-00-624</t>
  </si>
  <si>
    <t>FOURNITURES PIERRE &amp; GRAVIER--ENT.HIVER</t>
  </si>
  <si>
    <t>02-330-00-625</t>
  </si>
  <si>
    <t>FOURNITURE SEL --ENTRETIEN HIVER</t>
  </si>
  <si>
    <t>02-330-00-631</t>
  </si>
  <si>
    <t>ESSENCE TP- hiver</t>
  </si>
  <si>
    <t>02-330-00-641</t>
  </si>
  <si>
    <t>DEPENSES REMBOURSABLES-DENEIGEMENT</t>
  </si>
  <si>
    <t>il y aura revenu</t>
  </si>
  <si>
    <t>02-330-00-650</t>
  </si>
  <si>
    <t>Allocation Uniformes/ vêtements Voirie Hiver</t>
  </si>
  <si>
    <t>02-330-00-655</t>
  </si>
  <si>
    <t>Voirie Hiver-Santé &amp; Sécurité auTravail (SST)</t>
  </si>
  <si>
    <t>02-330-29-111</t>
  </si>
  <si>
    <t>RENUMERATION REGULIERE:CONTRAT ROUTE 329</t>
  </si>
  <si>
    <t>n'utilise plus ces comptes</t>
  </si>
  <si>
    <t>02-330-29-115</t>
  </si>
  <si>
    <t>SALAIRES RTE329-BENEFICES MARGINAUX</t>
  </si>
  <si>
    <t>02-330-29-121</t>
  </si>
  <si>
    <t>TEMPS SUPPLEMENTAIRE:CONTRAT ROUTE 329</t>
  </si>
  <si>
    <t>02-330-29-200</t>
  </si>
  <si>
    <t>AV.SOCIAUX: CONTRAT ROUTE 329</t>
  </si>
  <si>
    <t>02-330-29-210</t>
  </si>
  <si>
    <t>Fonds de pension:CONTRAT ROUTE 329</t>
  </si>
  <si>
    <t>02-330-29-220</t>
  </si>
  <si>
    <t>R.R.Q.: CONTRAT ROUTE 329</t>
  </si>
  <si>
    <t>02-330-29-230</t>
  </si>
  <si>
    <t>Ass. Chomage: CONTRAT ROUTE 329</t>
  </si>
  <si>
    <t>02-330-29-231</t>
  </si>
  <si>
    <t>RQAP- VOIRIE RTE329</t>
  </si>
  <si>
    <t>02-330-29-240</t>
  </si>
  <si>
    <t>F.S.S. :CONTRAT ROUTE 329</t>
  </si>
  <si>
    <t>02-330-29-250</t>
  </si>
  <si>
    <t>CSST :CONTRAT ROUTE 329</t>
  </si>
  <si>
    <t>02-330-29-260</t>
  </si>
  <si>
    <t>Ass. Groupe: CONTRAT ROUTE 329</t>
  </si>
  <si>
    <t>02-330-29-310</t>
  </si>
  <si>
    <t>Remb. Deplacement &amp; repas:CONTRAT RTE329</t>
  </si>
  <si>
    <t>02-330-29-621</t>
  </si>
  <si>
    <t>ENTRETIEN ROUTE 329 (divers)</t>
  </si>
  <si>
    <t>02-330-29-629</t>
  </si>
  <si>
    <t>FOURNITURE SEL &amp; AUTRE CONTRAT MTQ 329</t>
  </si>
  <si>
    <t>02-330-29-631</t>
  </si>
  <si>
    <t>Essence pour Contrat Route 329-MTQ</t>
  </si>
  <si>
    <t>02-330-29-650</t>
  </si>
  <si>
    <t>Voirie Hiver-Allocation Uniformes/ vêtements Équipement</t>
  </si>
  <si>
    <t>02-330-29-655</t>
  </si>
  <si>
    <t>02-330-99-443</t>
  </si>
  <si>
    <t>DENEIGEMENT PRIVÉ-AUTRES SECTEUS</t>
  </si>
  <si>
    <t>1-02-3-3</t>
  </si>
  <si>
    <t>Travaux Publics- Voirie Hiver</t>
  </si>
  <si>
    <t>02-340-00-111</t>
  </si>
  <si>
    <t>REMUNERATION REGULIERE</t>
  </si>
  <si>
    <t>02-340-00-115</t>
  </si>
  <si>
    <t>SALAIRE ECLAIRAGE-BENEFICES AMRGINAUX</t>
  </si>
  <si>
    <t>02-340-00-200</t>
  </si>
  <si>
    <t>02-340-00-210</t>
  </si>
  <si>
    <t>02-340-00-220</t>
  </si>
  <si>
    <t>02-340-00-230</t>
  </si>
  <si>
    <t>02-340-00-231</t>
  </si>
  <si>
    <t>RQAP</t>
  </si>
  <si>
    <t>02-340-00-240</t>
  </si>
  <si>
    <t>02-340-00-250</t>
  </si>
  <si>
    <t>02-340-00-260</t>
  </si>
  <si>
    <t>02-340-00-427</t>
  </si>
  <si>
    <t>ASSURANCE LAMPADAIRES ET BORNES FONTAINE</t>
  </si>
  <si>
    <t>02-340-00-521</t>
  </si>
  <si>
    <t>ENTRETIEN INFRASTRUCT.RES.ECLAI.ET ECLAI</t>
  </si>
  <si>
    <t>02-340-00-681</t>
  </si>
  <si>
    <t>ELECTRICITE eclairage public, luminaire</t>
  </si>
  <si>
    <t>1-02-3-4</t>
  </si>
  <si>
    <t>Travaux Publics- Eclairage</t>
  </si>
  <si>
    <t>02-350-00-111</t>
  </si>
  <si>
    <t>REMUNERATION REGULIERE SIGNALISATION</t>
  </si>
  <si>
    <t>02-350-00-115</t>
  </si>
  <si>
    <t>SALAIRES SIGNALISATION-BENEFICES MARGIN</t>
  </si>
  <si>
    <t>02-350-00-200</t>
  </si>
  <si>
    <t>CONTRIBUTIONS EMPLOYEUR</t>
  </si>
  <si>
    <t>02-350-00-210</t>
  </si>
  <si>
    <t>02-350-00-220</t>
  </si>
  <si>
    <t>02-350-00-230</t>
  </si>
  <si>
    <t>02-350-00-231</t>
  </si>
  <si>
    <t>02-350-00-240</t>
  </si>
  <si>
    <t>02-350-00-250</t>
  </si>
  <si>
    <t>02-350-00-260</t>
  </si>
  <si>
    <t>02-350-00-411</t>
  </si>
  <si>
    <t>SERVICES PROFESSIONNELS</t>
  </si>
  <si>
    <t>02-350-00-631</t>
  </si>
  <si>
    <t>HUILE ET ESSENCE</t>
  </si>
  <si>
    <t>02-350-00-640</t>
  </si>
  <si>
    <t>ACCESSOIRES ET OUTILS</t>
  </si>
  <si>
    <t>02-350-00-649</t>
  </si>
  <si>
    <t>SIGNALISATION</t>
  </si>
  <si>
    <t>1-02-3-5</t>
  </si>
  <si>
    <t>Travaux Publics- Signalisation</t>
  </si>
  <si>
    <t>02-370-00-920</t>
  </si>
  <si>
    <t>TRANSPORT ADAPTÉ--QUOTE PART (mrc)</t>
  </si>
  <si>
    <t>dépend de la MRC</t>
  </si>
  <si>
    <t>1-02-3-7</t>
  </si>
  <si>
    <t>Travaux Publics- Transport Adapté</t>
  </si>
  <si>
    <t>1-02-3-7-0</t>
  </si>
  <si>
    <t>Transport Adapte</t>
  </si>
  <si>
    <t>1-02-3</t>
  </si>
  <si>
    <t>TRAVAUX PUBLICS</t>
  </si>
  <si>
    <t>02-401-00-111</t>
  </si>
  <si>
    <t>REMUNERATION REGULIERE ADMIN.HYG.MILIEU</t>
  </si>
  <si>
    <t>02-401-00-115</t>
  </si>
  <si>
    <t>SALAIRES H.MILIEU ADM-BENEFICES MARGINAU</t>
  </si>
  <si>
    <t>02-401-00-121</t>
  </si>
  <si>
    <t>Temps supplementaire</t>
  </si>
  <si>
    <t>02-401-00-200</t>
  </si>
  <si>
    <t>02-401-00-210</t>
  </si>
  <si>
    <t>02-401-00-220</t>
  </si>
  <si>
    <t>02-401-00-230</t>
  </si>
  <si>
    <t>02-401-00-231</t>
  </si>
  <si>
    <t>RQAP -H.MILIEU</t>
  </si>
  <si>
    <t>02-401-00-240</t>
  </si>
  <si>
    <t>02-401-00-241</t>
  </si>
  <si>
    <t>Hygiene du Milieu- Administration-Normes du Travail</t>
  </si>
  <si>
    <t>02-401-00-250</t>
  </si>
  <si>
    <t>02-401-00-260</t>
  </si>
  <si>
    <t>02-401-00-310</t>
  </si>
  <si>
    <t>HYG.MILIEU- FRAIS DEPLACEMENT &amp; REPAS</t>
  </si>
  <si>
    <t>02-401-00-331</t>
  </si>
  <si>
    <t>Téléphone,Cellulaire,Internet-H.Milieu</t>
  </si>
  <si>
    <t>02-401-00-414</t>
  </si>
  <si>
    <t>Hygiene du Milieu- Services Informatique</t>
  </si>
  <si>
    <t>serveur télémétrie</t>
  </si>
  <si>
    <t>02-401-00-418</t>
  </si>
  <si>
    <t>Plan d'intervention Village &amp; St-Denis</t>
  </si>
  <si>
    <t>02-401-00-419</t>
  </si>
  <si>
    <t>FORMATION &amp; CONGRES--H.DU MILIEU</t>
  </si>
  <si>
    <t>02-401-00-422</t>
  </si>
  <si>
    <t>ASSURANCE RESPONSABILITE CIVILE-HYG.MILIEU</t>
  </si>
  <si>
    <t>02-401-00-424</t>
  </si>
  <si>
    <t>ASSURANCE VEHICULE- H. du Milieu</t>
  </si>
  <si>
    <t>02-401-00-428</t>
  </si>
  <si>
    <t>ASSURANCE BRIS DE MACHINE- H.du Milieu</t>
  </si>
  <si>
    <t>02-401-00-438</t>
  </si>
  <si>
    <t>IMMATRICULATION- H.du Milieu</t>
  </si>
  <si>
    <t>02-401-00-494</t>
  </si>
  <si>
    <t>COTISATIONS &amp; ABONNEMENT H.MILIEU</t>
  </si>
  <si>
    <t>02-401-00-499</t>
  </si>
  <si>
    <t>FRAIS RACCORDEMENTS RESEAUX</t>
  </si>
  <si>
    <t>02-401-00-515</t>
  </si>
  <si>
    <t>LOCATION EQUIPEMENTS-HYG.MILIEU</t>
  </si>
  <si>
    <t>02-401-00-521</t>
  </si>
  <si>
    <t>ENTRETIEN DIVERS HYGIENE DU MILIEU</t>
  </si>
  <si>
    <t>02-401-00-523</t>
  </si>
  <si>
    <t>ENTRETIEN VEHICULE &amp; AUTRES</t>
  </si>
  <si>
    <t>02-401-00-640</t>
  </si>
  <si>
    <t>02-401-00-641</t>
  </si>
  <si>
    <t>Dépenses Remboursables-Hygiène du Milieu</t>
  </si>
  <si>
    <t>02-401-00-650</t>
  </si>
  <si>
    <t>ALLOC. UNIFORMES,VETEMENTS, EQUIPEMENTS SECURITÉ -Hygiène m</t>
  </si>
  <si>
    <t>02-401-00-651</t>
  </si>
  <si>
    <t>ACCESOIRES DE TRAVAIL/BOTTES,GANT,SALOP</t>
  </si>
  <si>
    <t>02-401-00-655</t>
  </si>
  <si>
    <t>Hygiene du Milieu- Administration-Santé &amp; Sécurité auTravail</t>
  </si>
  <si>
    <t>02-401-00-670</t>
  </si>
  <si>
    <t>FOURNITURE DE BUREAU-HYG.MILIEU</t>
  </si>
  <si>
    <t>02-401-21-641</t>
  </si>
  <si>
    <t>BRIS RESEAU EGOUT/AQUEDUC -RECHARG.</t>
  </si>
  <si>
    <t>1-02-4-0</t>
  </si>
  <si>
    <t>1-02-4-0-1</t>
  </si>
  <si>
    <t>Hygiene du Milieu- Administration</t>
  </si>
  <si>
    <t>02-410-00-111</t>
  </si>
  <si>
    <t>REMUNERATION REGULIERE-AQUEDUC VILLAGE</t>
  </si>
  <si>
    <t>02-410-00-115</t>
  </si>
  <si>
    <t>SALAIRES AQU.VILL-BENEFICES MARGINAUX</t>
  </si>
  <si>
    <t>02-410-00-121</t>
  </si>
  <si>
    <t>02-410-00-200</t>
  </si>
  <si>
    <t>02-410-00-210</t>
  </si>
  <si>
    <t>02-410-00-220</t>
  </si>
  <si>
    <t>02-410-00-230</t>
  </si>
  <si>
    <t>02-410-00-231</t>
  </si>
  <si>
    <t>02-410-00-240</t>
  </si>
  <si>
    <t>02-410-00-241</t>
  </si>
  <si>
    <t>Hygiene du Milieu- Aqueduc Village-Normes du Travail</t>
  </si>
  <si>
    <t>02-410-00-250</t>
  </si>
  <si>
    <t>02-410-00-260</t>
  </si>
  <si>
    <t>02-410-00-310</t>
  </si>
  <si>
    <t>02-410-00-331</t>
  </si>
  <si>
    <t>TELEPHONE &amp; ALARME Aqueduc Village</t>
  </si>
  <si>
    <t>02-410-00-418</t>
  </si>
  <si>
    <t>SERVICE TECHNIQUE DE L'EAU &amp; HONORAIRES</t>
  </si>
  <si>
    <t>02-410-00-419</t>
  </si>
  <si>
    <t>FORMATION  AQUEDUC VILLAGE</t>
  </si>
  <si>
    <t>02-410-00-421</t>
  </si>
  <si>
    <t>ASSURANCE STATION POMPAGE aqueduc village</t>
  </si>
  <si>
    <t>02-410-00-521</t>
  </si>
  <si>
    <t>ENTRETIEN INFRASTRUCTURE--lac la cabane</t>
  </si>
  <si>
    <t>02-410-00-522</t>
  </si>
  <si>
    <t>ENTRETIEN BATIMENT --AQUEDUC VILLAGE</t>
  </si>
  <si>
    <t>02-410-00-524</t>
  </si>
  <si>
    <t>BRIS IMPRÉVU- Aqueduc Village</t>
  </si>
  <si>
    <t>02-410-00-525</t>
  </si>
  <si>
    <t>ENTRETIEN EQUIPEMENTS AQUEDUC VILLAGE</t>
  </si>
  <si>
    <t>02-410-00-631</t>
  </si>
  <si>
    <t>ESSENCE-Aqueduc VIllage</t>
  </si>
  <si>
    <t>02-410-00-635</t>
  </si>
  <si>
    <t>PRODUITS CHIMIQUES-Aq.Village</t>
  </si>
  <si>
    <t>02-410-00-640</t>
  </si>
  <si>
    <t>PIECES ET ACCESSOIRES-Aqueduc Village</t>
  </si>
  <si>
    <t>02-410-00-641</t>
  </si>
  <si>
    <t>DEPENSES REMBOURSABLES- AQUEDUC VILLAGE</t>
  </si>
  <si>
    <t>02-410-00-650</t>
  </si>
  <si>
    <t>02-410-00-655</t>
  </si>
  <si>
    <t>Hygiene du Milieu- Aqueduc Village-Santé &amp; Sécurité auTravai</t>
  </si>
  <si>
    <t>02-410-00-681</t>
  </si>
  <si>
    <t>ELECTRICITE- AQUEDUC VILLAGE</t>
  </si>
  <si>
    <t>1-02-4-1</t>
  </si>
  <si>
    <t>1-02-4-1-0</t>
  </si>
  <si>
    <t>Hygiene du Milieu- Aqueduc Village</t>
  </si>
  <si>
    <t>02-413-00-111</t>
  </si>
  <si>
    <t>REMUNERATION REGULIERE-AQUED.ST-DENIS</t>
  </si>
  <si>
    <t>02-413-00-115</t>
  </si>
  <si>
    <t>SALAIRES AQUE.ST-DENIS-BENEFICES MARGIN</t>
  </si>
  <si>
    <t>02-413-00-121</t>
  </si>
  <si>
    <t>Temps supplementaire-Aqueduc St-Denis</t>
  </si>
  <si>
    <t>02-413-00-200</t>
  </si>
  <si>
    <t>CONTRIBUTION EMPLOYEUR</t>
  </si>
  <si>
    <t>02-413-00-210</t>
  </si>
  <si>
    <t>02-413-00-220</t>
  </si>
  <si>
    <t>02-413-00-230</t>
  </si>
  <si>
    <t>02-413-00-231</t>
  </si>
  <si>
    <t>02-413-00-240</t>
  </si>
  <si>
    <t>02-413-00-241</t>
  </si>
  <si>
    <t>Hygiene du Milieu- Aqueduc St-Denis-Normes du Travail</t>
  </si>
  <si>
    <t>02-413-00-250</t>
  </si>
  <si>
    <t>02-413-00-260</t>
  </si>
  <si>
    <t>02-413-00-310</t>
  </si>
  <si>
    <t>02-413-00-331</t>
  </si>
  <si>
    <t>Téléphone, Alarme Aqueduc 101 Vivaldi</t>
  </si>
  <si>
    <t>02-413-00-418</t>
  </si>
  <si>
    <t>SERVICES TECHN.ANALYSE EAU &amp; HONORAIRES-Aq.St-Denis</t>
  </si>
  <si>
    <t>02-413-00-419</t>
  </si>
  <si>
    <t>FORMATION- AQUEDUC DOM.ST-DENIS</t>
  </si>
  <si>
    <t>02-413-00-421</t>
  </si>
  <si>
    <t>ASSURANCE AQUEDUC DOMAINE ST-DENIS</t>
  </si>
  <si>
    <t>02-413-00-521</t>
  </si>
  <si>
    <t>ENTRETIEN RESEAU DOMAINE ST-DENIS</t>
  </si>
  <si>
    <t>02-413-00-522</t>
  </si>
  <si>
    <t>ENTRETIEN BATIMENT--AQUEDUC ST-DENIS</t>
  </si>
  <si>
    <t>02-413-00-525</t>
  </si>
  <si>
    <t>ENTRETIEN EQUIPEMENT-DOMAINE ST-DENIS</t>
  </si>
  <si>
    <t>02-413-00-621</t>
  </si>
  <si>
    <t>ENTRETIEN STATION AQUEDUC ST-DENIS</t>
  </si>
  <si>
    <t>02-413-00-631</t>
  </si>
  <si>
    <t>HUILE ET ESSENCE- Aqueduc St-Denis</t>
  </si>
  <si>
    <t>02-413-00-632</t>
  </si>
  <si>
    <t>CHAUFFAGE-Aqueduc St-Denis</t>
  </si>
  <si>
    <t>02-413-00-635</t>
  </si>
  <si>
    <t>PRODUITS CHIMIQUES-Aqueduc St-Denis</t>
  </si>
  <si>
    <t>02-413-00-640</t>
  </si>
  <si>
    <t>02-413-00-641</t>
  </si>
  <si>
    <t>DEPENSES REMBOURSABLES-aqueduc St-Denis</t>
  </si>
  <si>
    <t>02-413-00-650</t>
  </si>
  <si>
    <t>Hygiene M.- Aqueduc St-Denis-Allocation Uniformes/ vêtem.Équ</t>
  </si>
  <si>
    <t>02-413-00-655</t>
  </si>
  <si>
    <t>Hygiene du Milieu- Aqueduc St-Denis-Santé &amp; Sécurité auTrava</t>
  </si>
  <si>
    <t>02-413-00-681</t>
  </si>
  <si>
    <t>ELECTRICITE-AQUEDUC ST-DENIS</t>
  </si>
  <si>
    <t>02-413-30-521</t>
  </si>
  <si>
    <t>BRIS AQUEDUC ST-DENIS 30 MARS 2003(Compte inactif)</t>
  </si>
  <si>
    <t>02-413-30-621</t>
  </si>
  <si>
    <t>Hygiene du Milieu- Aqueduc St-Denis</t>
  </si>
  <si>
    <t>1-02-4-1-3</t>
  </si>
  <si>
    <t>02-414-00-111</t>
  </si>
  <si>
    <t>REMUNERATION REGULIERE-EGOUT VILLAGE</t>
  </si>
  <si>
    <t>02-414-00-115</t>
  </si>
  <si>
    <t>SALAIRES EGOUT VILL.-BENEFICES MARGINAUX</t>
  </si>
  <si>
    <t>02-414-00-121</t>
  </si>
  <si>
    <t>Temps supplementaire-EGOUT VILLAGE</t>
  </si>
  <si>
    <t>02-414-00-200</t>
  </si>
  <si>
    <t>02-414-00-210</t>
  </si>
  <si>
    <t>02-414-00-220</t>
  </si>
  <si>
    <t>02-414-00-230</t>
  </si>
  <si>
    <t>02-414-00-231</t>
  </si>
  <si>
    <t>02-414-00-240</t>
  </si>
  <si>
    <t>02-414-00-241</t>
  </si>
  <si>
    <t>Hygiene du Milieu- Egout Village-Normes du Travail</t>
  </si>
  <si>
    <t>02-414-00-250</t>
  </si>
  <si>
    <t>02-414-00-260</t>
  </si>
  <si>
    <t>02-414-00-310</t>
  </si>
  <si>
    <t>02-414-00-331</t>
  </si>
  <si>
    <t>TELEPHONES ET SYSTEME D'ALARME EGOUT VIL</t>
  </si>
  <si>
    <t>02-414-00-418</t>
  </si>
  <si>
    <t>SERV.TECHNIQUE ANALYSE D'EAU USEE &amp; HON.-Egout Village</t>
  </si>
  <si>
    <t>02-414-00-419</t>
  </si>
  <si>
    <t>FORMATION -EGOUT VILLAGE</t>
  </si>
  <si>
    <t>02-414-00-421</t>
  </si>
  <si>
    <t>ASSURANCES USINE D'EPURATION , SP1 ,SP2 (village)</t>
  </si>
  <si>
    <t>02-414-00-521</t>
  </si>
  <si>
    <t>ENTRETIEN RESEAU EGOUT- VILLAGE</t>
  </si>
  <si>
    <t>02-414-00-522</t>
  </si>
  <si>
    <t>ENTRETIEN BATIMENT--EGOUT VILLAGE</t>
  </si>
  <si>
    <t>02-414-00-525</t>
  </si>
  <si>
    <t>ENTRETIEN EQUIPEMENT-EGOUT VILLAGE</t>
  </si>
  <si>
    <t>02-414-00-621</t>
  </si>
  <si>
    <t>ENTRETIEN STATION EPURATION--EGOUT VILLA</t>
  </si>
  <si>
    <t>02-414-00-631</t>
  </si>
  <si>
    <t>HUILE ET ESSENCE (EGOUT VILLAGE)</t>
  </si>
  <si>
    <t>02-414-00-635</t>
  </si>
  <si>
    <t>PRODUITS CHIMIQUES- Egout VIllage</t>
  </si>
  <si>
    <t>02-414-00-641</t>
  </si>
  <si>
    <t>DEPENSES REMBOURSABLES-EGOUT VILLAGE</t>
  </si>
  <si>
    <t>02-414-00-650</t>
  </si>
  <si>
    <t>Hygiene M.- Egout Village-Allocation Uniformes/ vêtem.Équip.</t>
  </si>
  <si>
    <t>02-414-00-655</t>
  </si>
  <si>
    <t>Hygiene du Milieu- Egout Village-Santé &amp; Sécurité auTravail</t>
  </si>
  <si>
    <t>02-414-00-681</t>
  </si>
  <si>
    <t>ELECTRICITE-EGOUT VILLAGE</t>
  </si>
  <si>
    <t>02-414-00-999</t>
  </si>
  <si>
    <t>Frais DÉCONTAMINATION Egout Village</t>
  </si>
  <si>
    <t>02-414-10-521</t>
  </si>
  <si>
    <t>BOUES étangs aérés village</t>
  </si>
  <si>
    <t>selon les revenus</t>
  </si>
  <si>
    <t>1-02-4-1-4</t>
  </si>
  <si>
    <t>Hygiene du Milieu- Egout Village</t>
  </si>
  <si>
    <t>02-415-00-111</t>
  </si>
  <si>
    <t>REMUNERATION REGULIERE-EGOUT ST-DENIS</t>
  </si>
  <si>
    <t>02-415-00-115</t>
  </si>
  <si>
    <t>SALAIRES EGOUT ST-DENIS-BENEFICES MARGIN</t>
  </si>
  <si>
    <t>02-415-00-121</t>
  </si>
  <si>
    <t>Temps supplementaire- EGOUT ST-DENIS</t>
  </si>
  <si>
    <t>02-415-00-200</t>
  </si>
  <si>
    <t>02-415-00-210</t>
  </si>
  <si>
    <t>02-415-00-220</t>
  </si>
  <si>
    <t>02-415-00-230</t>
  </si>
  <si>
    <t>02-415-00-231</t>
  </si>
  <si>
    <t>02-415-00-240</t>
  </si>
  <si>
    <t>02-415-00-241</t>
  </si>
  <si>
    <t>Hygiene du Milieu- Egout St-Denis-Normes du Travail</t>
  </si>
  <si>
    <t>02-415-00-250</t>
  </si>
  <si>
    <t>02-415-00-260</t>
  </si>
  <si>
    <t>02-415-00-310</t>
  </si>
  <si>
    <t>FRAIS DE DEPLACEMENT &amp; REPAS- Egout St-Denis</t>
  </si>
  <si>
    <t>02-415-00-331</t>
  </si>
  <si>
    <t>TELEPHONE ET SYSTEME D'ALARME EGOUT ST-D</t>
  </si>
  <si>
    <t>02-415-00-418</t>
  </si>
  <si>
    <t>SERV.TECHNIQUE ANALYSE D'EAU &amp; HONORAIRE- Egout St-Denis</t>
  </si>
  <si>
    <t>02-415-00-419</t>
  </si>
  <si>
    <t>FORMATION -EGOUT DOM.ST-DENIS</t>
  </si>
  <si>
    <t>02-415-00-421</t>
  </si>
  <si>
    <t>ASSURANCES USINE D'EPURATION dom. St-Denis</t>
  </si>
  <si>
    <t>02-415-00-521</t>
  </si>
  <si>
    <t>ENTRETIEN RESEAU EGOUT St-Denis</t>
  </si>
  <si>
    <t>02-415-00-522</t>
  </si>
  <si>
    <t>ENTRETIEN BATIMENT--EGOUT ST-DENIS</t>
  </si>
  <si>
    <t>02-415-00-525</t>
  </si>
  <si>
    <t>ENTRETIEN EQUIPEMENT EGOUT ST-DENIS</t>
  </si>
  <si>
    <t>02-415-00-621</t>
  </si>
  <si>
    <t>Hygiene du Milieu- Egout St-Denis-Entretien</t>
  </si>
  <si>
    <t>02-415-00-631</t>
  </si>
  <si>
    <t>Essence &amp; Huile-Génératrice Egout St-den</t>
  </si>
  <si>
    <t>02-415-00-635</t>
  </si>
  <si>
    <t>PRODUITS CHIMIQUES- Egout St-Denis</t>
  </si>
  <si>
    <t>02-415-00-640</t>
  </si>
  <si>
    <t>02-415-00-641</t>
  </si>
  <si>
    <t>DEPENSES REMBOURSABLES- Egout St-Denis</t>
  </si>
  <si>
    <t>02-415-00-650</t>
  </si>
  <si>
    <t>Hygiene  M.- Allocation Egout St-Denis-Uniformes/ vêtem.Équi</t>
  </si>
  <si>
    <t>02-415-00-655</t>
  </si>
  <si>
    <t>Hygiene du Milieu- Egout St-Denis-Santé &amp; Sécurité auTravail</t>
  </si>
  <si>
    <t>02-415-00-681</t>
  </si>
  <si>
    <t>ELECTRICITE EGOUT ST-DENIS</t>
  </si>
  <si>
    <t>02-415-00-999</t>
  </si>
  <si>
    <t>Frais de contamination- secteur St-Denis</t>
  </si>
  <si>
    <t>1-02-4-1-5</t>
  </si>
  <si>
    <t>Hygiene du Milieu- Egout St-Denis</t>
  </si>
  <si>
    <t>02-416-00-111</t>
  </si>
  <si>
    <t>REMUNERATION REGULIERE-EGOUT NORVAL</t>
  </si>
  <si>
    <t>Moulin-Morgan</t>
  </si>
  <si>
    <t>02-416-00-115</t>
  </si>
  <si>
    <t>SALAIRES NORVAL-BENEFICES MARGINAUX</t>
  </si>
  <si>
    <t>02-416-00-121</t>
  </si>
  <si>
    <t>Temps supplementaire-norval</t>
  </si>
  <si>
    <t>02-416-00-200</t>
  </si>
  <si>
    <t>02-416-00-210</t>
  </si>
  <si>
    <t>02-416-00-220</t>
  </si>
  <si>
    <t>02-416-00-230</t>
  </si>
  <si>
    <t>02-416-00-231</t>
  </si>
  <si>
    <t>02-416-00-240</t>
  </si>
  <si>
    <t>02-416-00-241</t>
  </si>
  <si>
    <t>Hygiene du Milieu- Egout Norval-Normes du Travail</t>
  </si>
  <si>
    <t>02-416-00-250</t>
  </si>
  <si>
    <t>02-416-00-260</t>
  </si>
  <si>
    <t>02-416-00-310</t>
  </si>
  <si>
    <t>Hygiene du Milieu- Egout Norval-Remb. Deplacement &amp; repas</t>
  </si>
  <si>
    <t>02-416-00-331</t>
  </si>
  <si>
    <t>TELEPHONE, ALARME ...Egout Norval</t>
  </si>
  <si>
    <t>02-416-00-521</t>
  </si>
  <si>
    <t>ENTRETIEN RESEAU EGOUT- NORVAL</t>
  </si>
  <si>
    <t>02-416-00-525</t>
  </si>
  <si>
    <t>ENTRETIEN EQUIPEMENT</t>
  </si>
  <si>
    <t>1-02-4-1-6</t>
  </si>
  <si>
    <t>Hygiene du Milieu- Egout Norval</t>
  </si>
  <si>
    <t>02-420-00-111</t>
  </si>
  <si>
    <t>Remuneration reguliere-Eco Centre, Mat.Résiduelles</t>
  </si>
  <si>
    <t>02-420-00-115</t>
  </si>
  <si>
    <t>SALAIRES-ECO CENTRE-BENEFICES MARGINAUX</t>
  </si>
  <si>
    <t>02-420-00-121</t>
  </si>
  <si>
    <t>Temps supplementaire Eco centre, Mat.Résiduellles</t>
  </si>
  <si>
    <t>02-420-00-200</t>
  </si>
  <si>
    <t>Avantages Sociaux-Eco Centre, Mat.Résiduelles</t>
  </si>
  <si>
    <t>02-420-00-210</t>
  </si>
  <si>
    <t>Fonds de pension-ECO CENTRE</t>
  </si>
  <si>
    <t>02-420-00-220</t>
  </si>
  <si>
    <t>R.R.Q.-ECO CENTRE</t>
  </si>
  <si>
    <t>02-420-00-230</t>
  </si>
  <si>
    <t>Ass. Chomage-ECO CENTRE</t>
  </si>
  <si>
    <t>02-420-00-231</t>
  </si>
  <si>
    <t>RQAP- ECO CENTRE</t>
  </si>
  <si>
    <t>02-420-00-240</t>
  </si>
  <si>
    <t>F.S.S.- ECO CENTRE</t>
  </si>
  <si>
    <t>02-420-00-241</t>
  </si>
  <si>
    <t>Recyclage, Ordure, Eco-centre-Normes du Travail</t>
  </si>
  <si>
    <t>02-420-00-250</t>
  </si>
  <si>
    <t>CSST - ECO CENTRE</t>
  </si>
  <si>
    <t>02-420-00-260</t>
  </si>
  <si>
    <t>Ass. Groupe- ECO CENTRE</t>
  </si>
  <si>
    <t>02-420-00-310</t>
  </si>
  <si>
    <t>Remb. Deplacement &amp; Repas Eco-Centre, Mat.Résiduelles</t>
  </si>
  <si>
    <t>02-420-00-331</t>
  </si>
  <si>
    <t>Téléphone, Alarme, Internet...ECO_CENTRE,Semi-Enfouis</t>
  </si>
  <si>
    <t>02-420-00-411</t>
  </si>
  <si>
    <t>Recyclage, Ordure, Eco-centre-HONORAIRES PROFESSIONNELS</t>
  </si>
  <si>
    <t>02-420-00-412</t>
  </si>
  <si>
    <t>Recyclage, Ordure, Eco-centre-HONOAIRES JURIDIQUES</t>
  </si>
  <si>
    <t>02-420-00-414</t>
  </si>
  <si>
    <t>Recyclage, Ordure, Eco-centre-SERVICE INFORMATIQUE</t>
  </si>
  <si>
    <t>02-420-00-419</t>
  </si>
  <si>
    <t>Formation RECYCLAGE, ECO-CENTRE, MAT.RESIDUELLES</t>
  </si>
  <si>
    <t>02-420-00-421</t>
  </si>
  <si>
    <t>ASSURANCES - Eco-Centre, Mat.résiduelles, Semi-Enfouis</t>
  </si>
  <si>
    <t>02-420-00-491</t>
  </si>
  <si>
    <t>ENLEVEMENT DES ORDURES(COLLECTE/ELIMIN./TRSP))</t>
  </si>
  <si>
    <t>02-420-00-492</t>
  </si>
  <si>
    <t>MAINTENANCE ECO-CENTRE, SEMI-ENFOUIS</t>
  </si>
  <si>
    <t>02-420-00-495</t>
  </si>
  <si>
    <t>MATIÈRES SECS</t>
  </si>
  <si>
    <t>02-420-00-498</t>
  </si>
  <si>
    <t>RESIDUS DOMESTIQUES DANGEREUX(RDD)-secon</t>
  </si>
  <si>
    <t>02-420-00-499</t>
  </si>
  <si>
    <t>RECUPERATION ET RECYCLAGE (collecte/enfouis./transp)</t>
  </si>
  <si>
    <t>02-420-00-632</t>
  </si>
  <si>
    <t>Eco-centre-CHAUFFAGE &amp; PROPANE</t>
  </si>
  <si>
    <t>02-420-00-641</t>
  </si>
  <si>
    <t>Gestion Matières Résiduelles- Dépenses à recharger</t>
  </si>
  <si>
    <t>02-420-00-650</t>
  </si>
  <si>
    <t>ALLOC. UNIFORMES,VETEMENTS, EQUIPEMENTS SECURITÉ -eco centr</t>
  </si>
  <si>
    <t>selon convention</t>
  </si>
  <si>
    <t>02-420-00-651</t>
  </si>
  <si>
    <t>ACCESOIRES DE TRAVAIL/BOTTES,SALOP,GANT</t>
  </si>
  <si>
    <t>02-420-00-655</t>
  </si>
  <si>
    <t>Recyclage, Ordure, Eco-centre-Santé &amp; Sécurité auTravail (SS</t>
  </si>
  <si>
    <t>02-420-00-670</t>
  </si>
  <si>
    <t>FOURNITURES DIVERSES-RECYCLAGE,ORDURES,GMRESIDUELLES</t>
  </si>
  <si>
    <t>02-420-00-681</t>
  </si>
  <si>
    <t>ELECTRICITE Semi-Enfouis, Recyclage, Ordure, Eco-centre</t>
  </si>
  <si>
    <t>02-420-00-920</t>
  </si>
  <si>
    <t>QUOTE PART-  Centre Traitement Mat.Recyclables, RIDR</t>
  </si>
  <si>
    <t>budget MRC</t>
  </si>
  <si>
    <t>1-02-4-2</t>
  </si>
  <si>
    <t>H.du Milieu-Ordure,Recyclage,Eco-centre</t>
  </si>
  <si>
    <t>02-460-00-521</t>
  </si>
  <si>
    <t>AMELIORATION DES COURS D'EAU &amp; BARRAGES</t>
  </si>
  <si>
    <t>voir 470-00-521</t>
  </si>
  <si>
    <t>02-460-00-681</t>
  </si>
  <si>
    <t>Barrages- Electricité</t>
  </si>
  <si>
    <t>voir 470-</t>
  </si>
  <si>
    <t>1-02-4-6</t>
  </si>
  <si>
    <t>Cours d'eau, Barrages</t>
  </si>
  <si>
    <t>02-470-00-111</t>
  </si>
  <si>
    <t>ENVIRONNEMENT_REMUNERATION RÉGULIERE</t>
  </si>
  <si>
    <t>directeur, adjointe, 2inspecteurs</t>
  </si>
  <si>
    <t>02-470-00-113</t>
  </si>
  <si>
    <t>ENVIRONNEMENT_Jetons de Présence</t>
  </si>
  <si>
    <t>02-470-00-115</t>
  </si>
  <si>
    <t>ENVIRONNEMENT-SALAIRE-BENEFICES MARGINAUX</t>
  </si>
  <si>
    <t>02-470-00-121</t>
  </si>
  <si>
    <t>ENVIRONNEMENT_Temps supplementaire</t>
  </si>
  <si>
    <t>02-470-00-141</t>
  </si>
  <si>
    <t>ENVIRONNEMENT_autre salaire (ne pas utiliser)(Compte inactif)</t>
  </si>
  <si>
    <t>02-470-00-200</t>
  </si>
  <si>
    <t>ENVIRONNEMENT_..Avantages Sociaux</t>
  </si>
  <si>
    <t>était urban. En 2025</t>
  </si>
  <si>
    <t>02-470-00-321</t>
  </si>
  <si>
    <t>ENVIRONNEMENT_FRAIS de Poste</t>
  </si>
  <si>
    <t>02-470-00-331</t>
  </si>
  <si>
    <t>ENVIRONNEMENT_Téléphone, Alarme,Internet</t>
  </si>
  <si>
    <t>02-470-00-345</t>
  </si>
  <si>
    <t>ENVIRONNEMENT_-PUBLICATIONS</t>
  </si>
  <si>
    <t>02-470-00-411</t>
  </si>
  <si>
    <t>ENVIRONNEMENT_HONORAIRES- MANDAT ETUDE DES LACS(</t>
  </si>
  <si>
    <t>02-470-00-412</t>
  </si>
  <si>
    <t>ENVIRONNEMENT_Services  Professionnels- Juridiques</t>
  </si>
  <si>
    <t>02-470-00-414</t>
  </si>
  <si>
    <t>ENVIRONNEMENT_ INFORMATIQUE &amp; Numérisation</t>
  </si>
  <si>
    <t>projet drone-pas urban.</t>
  </si>
  <si>
    <t>02-470-00-418</t>
  </si>
  <si>
    <t>ENVIRONNEMENT_AUTRES HONORAIRES</t>
  </si>
  <si>
    <t>02-470-00-419</t>
  </si>
  <si>
    <t>ENVIRONNEMENT_Formation</t>
  </si>
  <si>
    <t>02-470-00-421</t>
  </si>
  <si>
    <t>ENVIRONNEMENT_Assurance Bâtisse.........</t>
  </si>
  <si>
    <t>hotel de ville donc=0$</t>
  </si>
  <si>
    <t>02-470-00-422</t>
  </si>
  <si>
    <t>ENVIRONNEMENT_-Assurance Responsabilité.......</t>
  </si>
  <si>
    <t>voir si administration</t>
  </si>
  <si>
    <t>02-470-00-423</t>
  </si>
  <si>
    <t>ENVIRONNEMENT- ASSURANCE véhicules</t>
  </si>
  <si>
    <t>02-470-00-438</t>
  </si>
  <si>
    <t>ENVIRONNEMENT_-Immatriculation</t>
  </si>
  <si>
    <t>02-470-00-470</t>
  </si>
  <si>
    <t>ENVIRONNEMENT_-VIDANGE FOSSES SEPTIQUES (voir revenus)</t>
  </si>
  <si>
    <t>nouveau 610-19-470</t>
  </si>
  <si>
    <t>02-470-00-494</t>
  </si>
  <si>
    <t>ENVIRONNEMENT_Abonnements &amp; Cotisations</t>
  </si>
  <si>
    <t>02-470-00-499</t>
  </si>
  <si>
    <t>ENVIRONNEMENT -Frais TRAPPAGE, Ponceau, Démantel. Barrage</t>
  </si>
  <si>
    <t>02-470-00-521</t>
  </si>
  <si>
    <t>ENVIRONNEMENT_AMELIORATION DES COURS D'EAU &amp; BARRAGES</t>
  </si>
  <si>
    <t>ancien 460-00-521</t>
  </si>
  <si>
    <t>02-470-00-523</t>
  </si>
  <si>
    <t>ENVIRONNEMENT_-Entretien véhicules</t>
  </si>
  <si>
    <t>02-470-00-525</t>
  </si>
  <si>
    <t>ENVIRONNEMENT_-Entretien ÉQUIPEMENTS</t>
  </si>
  <si>
    <t>02-470-00-527</t>
  </si>
  <si>
    <t>ENVIRONNEMENT-Entretien AMEUBLEMENT</t>
  </si>
  <si>
    <t>02-470-00-610</t>
  </si>
  <si>
    <t>PROJET REGENERATION ENVIRONNEMENT,HONOR./FORUM SUR L'EAU</t>
  </si>
  <si>
    <t>02-470-00-631</t>
  </si>
  <si>
    <t>ENVIRONNEMENT_-Essence &amp; Huile</t>
  </si>
  <si>
    <t>02-470-00-640</t>
  </si>
  <si>
    <t>ENVIRONNEMENT_-PIÈCES &amp; ACCESSOIRES</t>
  </si>
  <si>
    <t>02-470-00-650</t>
  </si>
  <si>
    <t>ENVIRONNEMENT_-Uniformes/ vêtements</t>
  </si>
  <si>
    <t>02-470-00-651</t>
  </si>
  <si>
    <t>ENVIRONNEMENT_-ACCESOIRES DE TRAVAIL</t>
  </si>
  <si>
    <t>02-470-00-670</t>
  </si>
  <si>
    <t>ENVIRONNEMENT_.Fournitures de bureau et autre</t>
  </si>
  <si>
    <t>02-470-00-681</t>
  </si>
  <si>
    <t>ENVIRONNEMENT_BARRAGES -ELECTRICITÉ (ancien 02-460...)</t>
  </si>
  <si>
    <t>nouveau compte</t>
  </si>
  <si>
    <t>02-470-00-971</t>
  </si>
  <si>
    <t>Environnement- Soutien financier aux  ASSOCIATIONS DE LACS</t>
  </si>
  <si>
    <t>il faut séparer urbanisme</t>
  </si>
  <si>
    <t>1-02-4-7</t>
  </si>
  <si>
    <t>Etude Lacs et Environnement</t>
  </si>
  <si>
    <t>1-02-4-7-0</t>
  </si>
  <si>
    <t>Etude des Lacs et Environnement</t>
  </si>
  <si>
    <t>1-02-4</t>
  </si>
  <si>
    <t>HYGIENE DU MILIEU</t>
  </si>
  <si>
    <t>02-590-00-971</t>
  </si>
  <si>
    <t>Contribution à des ORGANISMES</t>
  </si>
  <si>
    <t>1-02-5-9</t>
  </si>
  <si>
    <t>CONTRIBUTION ORGANISME</t>
  </si>
  <si>
    <t>1-02-5-9-0</t>
  </si>
  <si>
    <t>1-02-5</t>
  </si>
  <si>
    <t>02-610-00-111</t>
  </si>
  <si>
    <t>REMUNERATION REGULIERE-URBANISME &amp; ENVIRONNEMENT</t>
  </si>
  <si>
    <t xml:space="preserve">Transférer salaires d'environnement </t>
  </si>
  <si>
    <t>02-610-00-113</t>
  </si>
  <si>
    <t>JETONS DE PRESENCE--URBANISME &amp; ENVIRONNEMENT</t>
  </si>
  <si>
    <t>02-610-00-115</t>
  </si>
  <si>
    <t>SALAIRES URBANISME &amp;ENVIRON.-BENEFICES MARGINAUX</t>
  </si>
  <si>
    <t>02-610-00-121</t>
  </si>
  <si>
    <t>HEURES SUPPLEMENTAIRES-Urbanisme &amp; Environ.</t>
  </si>
  <si>
    <t>Récupérer retard accumulé</t>
  </si>
  <si>
    <t>02-610-00-200</t>
  </si>
  <si>
    <t>COTISATION DE L'EMPLOYEUR</t>
  </si>
  <si>
    <t>02-610-00-210</t>
  </si>
  <si>
    <t>02-610-00-220</t>
  </si>
  <si>
    <t>02-610-00-230</t>
  </si>
  <si>
    <t>02-610-00-231</t>
  </si>
  <si>
    <t>RQAP URB.</t>
  </si>
  <si>
    <t>02-610-00-240</t>
  </si>
  <si>
    <t>02-610-00-241</t>
  </si>
  <si>
    <t>Urbanisme &amp; Aménag.du Territoire &amp; Envir-Normes du Travail</t>
  </si>
  <si>
    <t>02-610-00-250</t>
  </si>
  <si>
    <t>02-610-00-260</t>
  </si>
  <si>
    <t>02-610-00-310</t>
  </si>
  <si>
    <t>FRAIS DE DEPLACEMENT &amp; REPAS- Urb. &amp; Environ.</t>
  </si>
  <si>
    <t>02-610-00-321</t>
  </si>
  <si>
    <t>FRAIS de POSTE- Urban. &amp; Environ.</t>
  </si>
  <si>
    <t>02-610-00-331</t>
  </si>
  <si>
    <t>TELEPHONE &amp; INTERNET- Urbanisme &amp; Environ.</t>
  </si>
  <si>
    <t>02-610-00-345</t>
  </si>
  <si>
    <t>PUBLICATIONS DANS LES JOURNAUX- Urbanisme &amp; Environnement</t>
  </si>
  <si>
    <t>Adopté règ. Avis publics mun.</t>
  </si>
  <si>
    <t>02-610-00-411</t>
  </si>
  <si>
    <t>SERVICES PROFESSIONNELS-Urbanisme &amp; Environnement</t>
  </si>
  <si>
    <t>fonds roulement ou REGL 5 ans</t>
  </si>
  <si>
    <t>02-610-00-412</t>
  </si>
  <si>
    <t>HONORAIRES JURIDIQUES- URBANISME &amp; ENVIRON.</t>
  </si>
  <si>
    <t>Moy. 4 années précédentes</t>
  </si>
  <si>
    <t>02-610-00-414</t>
  </si>
  <si>
    <t>SERVICE INFORMATIQUE-Urbanism. &amp; Environ.</t>
  </si>
  <si>
    <t>Achat poste inform. Insp. Sais.</t>
  </si>
  <si>
    <t>02-610-00-418</t>
  </si>
  <si>
    <t>AUTRES HONORAIRES- AIRB&amp;B/SÉCURITÉ/CLIMAT MUNIC.</t>
  </si>
  <si>
    <t>Remplace Garda par insp.saison.</t>
  </si>
  <si>
    <t>02-610-00-419</t>
  </si>
  <si>
    <t>FORMATION &amp; CONGRES, COLLOQUES- Urbanisme &amp; Environ.</t>
  </si>
  <si>
    <t>Formation exigée 1% salaires</t>
  </si>
  <si>
    <t>02-610-00-424</t>
  </si>
  <si>
    <t>ASSURANCE VEHICULES  (Urbanisme &amp; Environnement)</t>
  </si>
  <si>
    <t>02-610-00-438</t>
  </si>
  <si>
    <t>IMMATRICULATION- Urbanisme &amp; Environnement</t>
  </si>
  <si>
    <t>02-610-00-494</t>
  </si>
  <si>
    <t>COTISATIONS ET ABONNEMENTS- Urban. &amp; Environ.</t>
  </si>
  <si>
    <t>02-610-00-499</t>
  </si>
  <si>
    <t>FRAIS DE DEMOLITION &amp; NETTOYAGE-Urban.&amp; ENVIRON.</t>
  </si>
  <si>
    <t>02-610-00-515</t>
  </si>
  <si>
    <t>LOCATION EQUIPEMENTS &amp; AMEUBL-Urb.&amp;Env.(inclus photoco)</t>
  </si>
  <si>
    <t>02-610-00-523</t>
  </si>
  <si>
    <t>ENTRETIEN VEHICULES- Urban.&amp; Environ.</t>
  </si>
  <si>
    <t>02-610-00-525</t>
  </si>
  <si>
    <t>ENTRETIEN EQUIPEMENTS &amp; AMEUBLEMENTS-Urb.&amp;ENVir.</t>
  </si>
  <si>
    <t>02-610-00-631</t>
  </si>
  <si>
    <t>ESSENCE, HUILE -Urban. &amp; Environ.</t>
  </si>
  <si>
    <t>02-610-00-641</t>
  </si>
  <si>
    <t>DÉPENSES RECHARGEABLES-Urbanisme &amp; Aménag.,Environ,_</t>
  </si>
  <si>
    <t>il y aura des revenus</t>
  </si>
  <si>
    <t>02-610-00-650</t>
  </si>
  <si>
    <t>ALLOC. UNIFORMES,VETEMENTS, EQUIPEMENTS SECURITÉ -Urban.&amp;Env</t>
  </si>
  <si>
    <t>02-610-00-651</t>
  </si>
  <si>
    <t>ACCESOIRES DE TRAVAIL/BOTTES PLUIE-HIVER,GANT,SALOP</t>
  </si>
  <si>
    <t>02-610-00-655</t>
  </si>
  <si>
    <t>Santé &amp; Sécurité au Travail CNESST- Urbanisme &amp; Environ.</t>
  </si>
  <si>
    <t>02-610-00-670</t>
  </si>
  <si>
    <t>FOURNITURES DE BUREAU * MATERIEL TECH.-Urban. &amp; Environ.</t>
  </si>
  <si>
    <t>02-610-00-920</t>
  </si>
  <si>
    <t>QUOTE-PART: MRC-  AMENAGEMENT DU TERRITOIRE, DEV.ECONOMIQUE</t>
  </si>
  <si>
    <t>budget  MRC</t>
  </si>
  <si>
    <t>02-610-19-470</t>
  </si>
  <si>
    <t>VIDANGE FOSSES SEPTIQUES (voir revenus)</t>
  </si>
  <si>
    <t>Transférer à Environnement</t>
  </si>
  <si>
    <t>02-610-19-621</t>
  </si>
  <si>
    <t>DÉPENSES DIVERSES- LÉGALISATION DU CANNABIS</t>
  </si>
  <si>
    <t>Abolir poste budgétaire</t>
  </si>
  <si>
    <t>1-02-6-1</t>
  </si>
  <si>
    <t>URBANISME &amp; AMENAGEMENT TERRITOIRE</t>
  </si>
  <si>
    <t>02-620-00-111</t>
  </si>
  <si>
    <t>SALAIRE PROM.TOURISTIQUE &amp; COMMUNICATION</t>
  </si>
  <si>
    <t>02-620-00-113</t>
  </si>
  <si>
    <t>JETONS DE PRESENCE TOURISME&amp;COMMUNICATION</t>
  </si>
  <si>
    <t>02-620-00-115</t>
  </si>
  <si>
    <t>BENEFICES MARGINAUX-EV.SPECIAUX</t>
  </si>
  <si>
    <t>02-620-00-121</t>
  </si>
  <si>
    <t>TEMPS SUPPLÉMENTAIRE- Tourisme &amp; Communication</t>
  </si>
  <si>
    <t>02-620-00-200</t>
  </si>
  <si>
    <t>CONTRIBUTIONS EMPLOYEUR-PROMOTION&amp; RECREO..</t>
  </si>
  <si>
    <t>02-620-00-210</t>
  </si>
  <si>
    <t>02-620-00-220</t>
  </si>
  <si>
    <t>02-620-00-230</t>
  </si>
  <si>
    <t>Ass. Chomage</t>
  </si>
  <si>
    <t>02-620-00-231</t>
  </si>
  <si>
    <t>RQAP PROM.TOURIST</t>
  </si>
  <si>
    <t>02-620-00-240</t>
  </si>
  <si>
    <t>02-620-00-241</t>
  </si>
  <si>
    <t>Promotion Touristique &amp; Public., Ple.Air-Normes du Travail</t>
  </si>
  <si>
    <t>02-620-00-250</t>
  </si>
  <si>
    <t>CSST</t>
  </si>
  <si>
    <t>02-620-00-260</t>
  </si>
  <si>
    <t>Ass. Groupe</t>
  </si>
  <si>
    <t>02-620-00-310</t>
  </si>
  <si>
    <t>REMB. DEPLACEMENT &amp; REPAS- COMM, TOURISME,RECREO</t>
  </si>
  <si>
    <t>02-620-00-321</t>
  </si>
  <si>
    <t>FRAIS POSTE &amp; MESSAGERIE-COMMUN.&amp;TOURISME</t>
  </si>
  <si>
    <t>02-620-00-331</t>
  </si>
  <si>
    <t>TÉLÉPHONE, INTERNET, ALARME. -Bureau Tourist/PASAD</t>
  </si>
  <si>
    <t>02-620-00-341</t>
  </si>
  <si>
    <t>PUBLICITE &amp;  ARTICLES PROMOTIONNELS</t>
  </si>
  <si>
    <t>02-620-00-342</t>
  </si>
  <si>
    <t>SITE WEB &amp; PUBLICATIONS MUNICIPALES</t>
  </si>
  <si>
    <t>02-620-00-343</t>
  </si>
  <si>
    <t>PLANIFICATION STRATEGIQUE- BUDGET PARTICIPATIF</t>
  </si>
  <si>
    <t>02-620-00-412</t>
  </si>
  <si>
    <t>HONORAIRES PROFESSIONNELS &amp; JURIDIQUES- Communic.-Tourisme</t>
  </si>
  <si>
    <t>02-620-00-414</t>
  </si>
  <si>
    <t>SERVICES INFORMATIQUES-EVENEMENTS/COMMUNICATIONS/Tourisme</t>
  </si>
  <si>
    <t>02-620-00-418</t>
  </si>
  <si>
    <t>AUTRES HONORAIRES Développement Économique-Promo.Touristique</t>
  </si>
  <si>
    <t>02-620-00-419</t>
  </si>
  <si>
    <t>FORMATION &amp; CONGRES-EVENEMENTS &amp; COMMUNI</t>
  </si>
  <si>
    <t>02-620-00-421</t>
  </si>
  <si>
    <t>ASSURANCE BATIMENT(Halte ROUT.,C.PleinAir-(PASAD</t>
  </si>
  <si>
    <t>02-620-00-422</t>
  </si>
  <si>
    <t>ASSURANCE RESPONSABILITÉ- Even.Touristique,Plein AIr</t>
  </si>
  <si>
    <t>02-620-00-494</t>
  </si>
  <si>
    <t>COTISATIONS ANNUELLES  (Ex.ATL)- Récréotouristique</t>
  </si>
  <si>
    <t>02-620-00-499</t>
  </si>
  <si>
    <t>ACTIVITES TOURISTIQUES- EVENEMENTS SPECIAUX</t>
  </si>
  <si>
    <t>???</t>
  </si>
  <si>
    <t>02-620-00-515</t>
  </si>
  <si>
    <t>LOCATION ÉQUIPEMENT-Evenements/Comm. (Inclus photocopieur</t>
  </si>
  <si>
    <t>02-620-00-522</t>
  </si>
  <si>
    <t>ENTRETIEN CENTRE PLEIN AIR (PASAD)/BUR.TOURISTIQUE</t>
  </si>
  <si>
    <t>02-620-00-650</t>
  </si>
  <si>
    <t>ALLOC.UNIFORMES,VÊTEMENT &amp; EQUIP.SÉCURITÉ- Récréotouristique</t>
  </si>
  <si>
    <t>02-620-00-651</t>
  </si>
  <si>
    <t>VETEMENTS/ACCESOIRES DE TRAVAIL-recreotouristique</t>
  </si>
  <si>
    <t>02-620-00-655</t>
  </si>
  <si>
    <t>Santé &amp; Sécurité au travail CNESST- Promotion Touristique</t>
  </si>
  <si>
    <t>02-620-00-670</t>
  </si>
  <si>
    <t>FOURNITURES DE BUREAU-Evenements/Communications</t>
  </si>
  <si>
    <t>02-620-00-681</t>
  </si>
  <si>
    <t>ELECTRICITE-CENTRE PLEIN AIR(PASAD)/BUR.TOURISTIQUE</t>
  </si>
  <si>
    <t>02-620-00-971</t>
  </si>
  <si>
    <t>SOUTIEN FINANCIER AUX O.B.N.L.(Organ.but non lucra) &amp; AUTRES</t>
  </si>
  <si>
    <t>inclus 702-30-971</t>
  </si>
  <si>
    <t>02-620-00-972</t>
  </si>
  <si>
    <t>PASAD/SGMA-   Subvention  MONT-AVALANCHE &amp; CENTRE Plein Air</t>
  </si>
  <si>
    <t>1-02-6-2</t>
  </si>
  <si>
    <t>PROMOTION TOURISTIQUE &amp; PUBLICATIONS</t>
  </si>
  <si>
    <t>1-02-6-2-0</t>
  </si>
  <si>
    <t>Promotion Touristique &amp; Publications</t>
  </si>
  <si>
    <t>02-639-00-999</t>
  </si>
  <si>
    <t>SOUTIEN FINANCIER à la  REVITALISATION (renov.urbaine)</t>
  </si>
  <si>
    <t>Aide financ. revitalisation village</t>
  </si>
  <si>
    <t>1-02-6-3</t>
  </si>
  <si>
    <t>Revitalisation</t>
  </si>
  <si>
    <t>1-02-6-3-9</t>
  </si>
  <si>
    <t>02-690-00-723</t>
  </si>
  <si>
    <t>Propriétés Municipales</t>
  </si>
  <si>
    <t>PPU revitalisation village-PTI</t>
  </si>
  <si>
    <t>02-690-00-971</t>
  </si>
  <si>
    <t>CONTRIBUTION A DES ORGANISMES voir (02-590-00971)</t>
  </si>
  <si>
    <t>1-02-6-9</t>
  </si>
  <si>
    <t>Proprietes Municipales</t>
  </si>
  <si>
    <t>1-02-6-9-0</t>
  </si>
  <si>
    <t>1-02-6</t>
  </si>
  <si>
    <t>URBANISME,AMENAGEM. &amp; PROMOTION TOUR.</t>
  </si>
  <si>
    <t>02-701-20-111</t>
  </si>
  <si>
    <t>SALAIRE REGULIER- LOISIRS &amp; COMMUNAUTAIRE</t>
  </si>
  <si>
    <t>02-701-20-113</t>
  </si>
  <si>
    <t>Jetons de Présence-Loisir &amp; communautair</t>
  </si>
  <si>
    <t>02-701-20-115</t>
  </si>
  <si>
    <t>SALAIRES C.RECREATIF-BENEFICES MARGINAUX</t>
  </si>
  <si>
    <t>02-701-20-121</t>
  </si>
  <si>
    <t>Temps Supplémentaires--AUTRES LOISIRS</t>
  </si>
  <si>
    <t>02-701-20-200</t>
  </si>
  <si>
    <t>02-701-20-210</t>
  </si>
  <si>
    <t>FONDS DE PENSION-LOISIRS</t>
  </si>
  <si>
    <t>02-701-20-220</t>
  </si>
  <si>
    <t>02-701-20-230</t>
  </si>
  <si>
    <t>02-701-20-231</t>
  </si>
  <si>
    <t>RQAP  LOISIR</t>
  </si>
  <si>
    <t>02-701-20-240</t>
  </si>
  <si>
    <t>02-701-20-241</t>
  </si>
  <si>
    <t>Loisirs- Centre Recreatif &amp; Commun.-Normes du Travail</t>
  </si>
  <si>
    <t>02-701-20-250</t>
  </si>
  <si>
    <t>02-701-20-260</t>
  </si>
  <si>
    <t>02-701-20-310</t>
  </si>
  <si>
    <t>Remb. Deplacement &amp; repas/Loisirs &amp; Communautaire</t>
  </si>
  <si>
    <t>02-701-20-321</t>
  </si>
  <si>
    <t>FRAIS POSTE- Loisirs &amp; Communautaire</t>
  </si>
  <si>
    <t>02-701-20-331</t>
  </si>
  <si>
    <t>TELEPHONE,INTERNET,ALARME -Loisirs&amp; Communautaire</t>
  </si>
  <si>
    <t>02-701-20-341</t>
  </si>
  <si>
    <t>PUBLICATIONS - Service Loisirs &amp; Communautaire</t>
  </si>
  <si>
    <t>02-701-20-411</t>
  </si>
  <si>
    <t>HONORAIRES pour PROFESSEURS/ANIMATEURS-Service Loisirs &amp; Com</t>
  </si>
  <si>
    <t>02-701-20-412</t>
  </si>
  <si>
    <t>HONORAIRES JURIDIQUES &amp; PROFESSIONNELS- Service Loisirs &amp; Co</t>
  </si>
  <si>
    <t>02-701-20-414</t>
  </si>
  <si>
    <t>Services Informatique-Service Loisirs &amp; Communautaire</t>
  </si>
  <si>
    <t>02-701-20-418</t>
  </si>
  <si>
    <t>AUTRES Honoraires-Divers Politique Familiale, MADA</t>
  </si>
  <si>
    <t>02-701-20-419</t>
  </si>
  <si>
    <t>FORMATION pour ANIMATEURS,CONGRES &amp; COLLOQUES-Service Loisir</t>
  </si>
  <si>
    <t>02-701-20-422</t>
  </si>
  <si>
    <t>ASSURANCE Bâtiment Service Loisirs &amp; Communautaire,.BIENS,RE</t>
  </si>
  <si>
    <t>02-701-20-438</t>
  </si>
  <si>
    <t>IMMATRICULATION -Loisirs &amp; Communautaire</t>
  </si>
  <si>
    <t>02-701-20-494</t>
  </si>
  <si>
    <t>COTISATIONS &amp; ABONNEMENTS -Service Loisirs &amp; Communautaire</t>
  </si>
  <si>
    <t>02-701-20-515</t>
  </si>
  <si>
    <t>LOCATION EQUIPEMENTS--Loisirs &amp; Commun. (incluant photocop)</t>
  </si>
  <si>
    <t>02-701-20-517</t>
  </si>
  <si>
    <t>FRAIS lors des  LOCATIONS de  SALLE (SOCAN..et autre.)</t>
  </si>
  <si>
    <t>02-701-20-522</t>
  </si>
  <si>
    <t>ENTRETIEN BATIMENT Service Loisirs &amp; Communautaire &amp; Produit</t>
  </si>
  <si>
    <t>02-701-20-525</t>
  </si>
  <si>
    <t>ENTRETIEN AMEUBLEMENT &amp; EQUIPEMENTS-Service Loisirs &amp; Commun</t>
  </si>
  <si>
    <t>02-701-20-610</t>
  </si>
  <si>
    <t>ALIMENTS ET BOISSON-ACTIVITES Service Loisirs &amp; Communautair</t>
  </si>
  <si>
    <t>02-701-20-632</t>
  </si>
  <si>
    <t>CHAUFFAGE &amp; PROPANE - Service Loisirs &amp; Communautaire &amp;  Gén</t>
  </si>
  <si>
    <t>02-701-20-640</t>
  </si>
  <si>
    <t>EQUIPEMENT &amp; ACCESSOIRES-Loisir &amp; Communautaire</t>
  </si>
  <si>
    <t>02-701-20-650</t>
  </si>
  <si>
    <t>ALLOC. UNIFORMES,VETEMENTS, EQUIPEMENTS SECURITÉ -Service Lo</t>
  </si>
  <si>
    <t>02-701-20-651</t>
  </si>
  <si>
    <t>ACCESOIRES DE TRAVAIL/BOTTES PLUIE-HIVER,SALOP,GANT</t>
  </si>
  <si>
    <t>02-701-20-655</t>
  </si>
  <si>
    <t>Loisirs- Centre Recreatif &amp; Commun.-Santé &amp; Sécurité auTrava</t>
  </si>
  <si>
    <t>02-701-20-670</t>
  </si>
  <si>
    <t>FOURNITURES DE BUREAU &amp; Copies- Loisirs et Communaut.</t>
  </si>
  <si>
    <t>02-701-20-681</t>
  </si>
  <si>
    <t>ELECTRICITE -Service Loisirs &amp; Communautaire</t>
  </si>
  <si>
    <t>02-701-20-920</t>
  </si>
  <si>
    <t>QUOTE-PART MRC-CENTRE SPORTIF</t>
  </si>
  <si>
    <t xml:space="preserve"> budget MRC</t>
  </si>
  <si>
    <t>02-701-30-111</t>
  </si>
  <si>
    <t>SALAIRES PATINOIRE</t>
  </si>
  <si>
    <t>PATINOIRES, SENTIERS</t>
  </si>
  <si>
    <t>02-701-30-115</t>
  </si>
  <si>
    <t>SALAIRES PATINOIRE-BENEFICES MARGINAUX</t>
  </si>
  <si>
    <t>02-701-30-121</t>
  </si>
  <si>
    <t>TEMPS SUPPLEMENTAIRE--Patinoire</t>
  </si>
  <si>
    <t>02-701-30-200</t>
  </si>
  <si>
    <t>AVANTAGES SOCIAUX--Patinoire</t>
  </si>
  <si>
    <t>02-701-30-210</t>
  </si>
  <si>
    <t>Fonds de pension-patinoire</t>
  </si>
  <si>
    <t>02-701-30-220</t>
  </si>
  <si>
    <t>R.R.Q. patinoire</t>
  </si>
  <si>
    <t>02-701-30-230</t>
  </si>
  <si>
    <t>Ass. Chomage -patinoire</t>
  </si>
  <si>
    <t>02-701-30-231</t>
  </si>
  <si>
    <t>RQAP PATINOIRE</t>
  </si>
  <si>
    <t>02-701-30-240</t>
  </si>
  <si>
    <t>F.S.S. -Patinoire</t>
  </si>
  <si>
    <t>02-701-30-241</t>
  </si>
  <si>
    <t>Loisirs- Patinoire-Normes du Travail</t>
  </si>
  <si>
    <t>02-701-30-250</t>
  </si>
  <si>
    <t>CSST  -Patinoire</t>
  </si>
  <si>
    <t>02-701-30-260</t>
  </si>
  <si>
    <t>Loisirs- Patinoire-Ass. Groupe</t>
  </si>
  <si>
    <t>02-701-30-310</t>
  </si>
  <si>
    <t>REMB. REPAS &amp; DEPLACEMENT--Patinoire</t>
  </si>
  <si>
    <t>02-701-30-331</t>
  </si>
  <si>
    <t>TÉLÉPHONE, ALARME, INTERNET--Patinoire</t>
  </si>
  <si>
    <t>02-701-30-521</t>
  </si>
  <si>
    <t>ENTRETIEN INFRASTRUC. PATINOIRE/SOUS-TRAITANT  &amp; AUTRES</t>
  </si>
  <si>
    <t>surplus affecté:bandes</t>
  </si>
  <si>
    <t>02-701-30-631</t>
  </si>
  <si>
    <t>Essence &amp; Huile- PATINOIRES</t>
  </si>
  <si>
    <t>02-701-30-650</t>
  </si>
  <si>
    <t>Alloc.UNIFORMES &amp; EQUIPEMENTS ($/hr) - Patinoire</t>
  </si>
  <si>
    <t>02-701-30-651</t>
  </si>
  <si>
    <t>VETEMENTS/ACCESOIRES TRAVAIL(salopette,cagoule)-Patinoire</t>
  </si>
  <si>
    <t>02-701-30-655</t>
  </si>
  <si>
    <t xml:space="preserve"> Patinoire-Santé &amp; Sécurité auTravail (SST)</t>
  </si>
  <si>
    <t>02-701-40-111</t>
  </si>
  <si>
    <t>SALAIRES DEBARCADERE,PATROUILLE</t>
  </si>
  <si>
    <t>02-701-40-113</t>
  </si>
  <si>
    <t>JETONS DE PRESENCE-Nautique</t>
  </si>
  <si>
    <t>02-701-40-115</t>
  </si>
  <si>
    <t>SALAIRES NAUTIQUE-BENEFICES MARGINAUX</t>
  </si>
  <si>
    <t>02-701-40-121</t>
  </si>
  <si>
    <t>TEMPS SUPPLEMENTAIRE- NAUTIQUE</t>
  </si>
  <si>
    <t>02-701-40-200</t>
  </si>
  <si>
    <t>AVANTAGES SOCIAUX- SALAIRES DEBARCADERE,NAUTIQUE</t>
  </si>
  <si>
    <t>02-701-40-210</t>
  </si>
  <si>
    <t>FONDS DE PENSION- DEBARCADERE,NAUTIQUE</t>
  </si>
  <si>
    <t>02-701-40-220</t>
  </si>
  <si>
    <t>02-701-40-230</t>
  </si>
  <si>
    <t>Ass. Chomage - NAUTIQUE</t>
  </si>
  <si>
    <t>02-701-40-231</t>
  </si>
  <si>
    <t>RQAP NAUTIQUE,DEBARCADERE</t>
  </si>
  <si>
    <t>02-701-40-240</t>
  </si>
  <si>
    <t>F.S.S. DEBARCADERE-NAUTIQUE</t>
  </si>
  <si>
    <t>02-701-40-241</t>
  </si>
  <si>
    <t>Loisirs- Nautique-Normes du Travail</t>
  </si>
  <si>
    <t>02-701-40-250</t>
  </si>
  <si>
    <t>CSST-NAUTIQUE.</t>
  </si>
  <si>
    <t>02-701-40-260</t>
  </si>
  <si>
    <t>Ass. Groupe DEBARCADERE-NAUTIQUE</t>
  </si>
  <si>
    <t>02-701-40-310</t>
  </si>
  <si>
    <t>REMB.DEPLACEMENT &amp; REPAS-Nautique,DÉBARCADÈRE</t>
  </si>
  <si>
    <t>02-701-40-331</t>
  </si>
  <si>
    <t>TÉLÉPHONE PATROUILLE NAUT/DEBARCADERE</t>
  </si>
  <si>
    <t>02-701-40-414</t>
  </si>
  <si>
    <t>NAUTIQUE-DEBARCADERE-INFORMATIQUE</t>
  </si>
  <si>
    <t>02-701-40-418</t>
  </si>
  <si>
    <t>HONORAIRES ANALYSE &amp; AUTRE MANDAT-NAUTIQUE</t>
  </si>
  <si>
    <t>02-701-40-419</t>
  </si>
  <si>
    <t>FORMATION &amp; CONGRES, COLLOQUES -Nautique</t>
  </si>
  <si>
    <t>02-701-40-423</t>
  </si>
  <si>
    <t>ASSURANCE ÉQUIPEMENTS (bateau, remorque)-Nautique</t>
  </si>
  <si>
    <t>02-701-40-521</t>
  </si>
  <si>
    <t>ENTRETIEN INFRASTRUC.DEBARCADERE,BOUEES</t>
  </si>
  <si>
    <t>02-701-40-522</t>
  </si>
  <si>
    <t>PATROUILLE NAUTIQUE &amp; SOUS-TRAITANT</t>
  </si>
  <si>
    <t>inclus bouées</t>
  </si>
  <si>
    <t>02-701-40-523</t>
  </si>
  <si>
    <t>ENTRETIEN divers &amp; RÉPARATION  BATEAU,REMORQUE</t>
  </si>
  <si>
    <t>02-701-40-631</t>
  </si>
  <si>
    <t>ESSENCE &amp; HUILE--BATEAU</t>
  </si>
  <si>
    <t>02-701-40-640</t>
  </si>
  <si>
    <t>PIÈCES &amp; ACCESSOIRES- NAUTIQUE/DEBARCADERE</t>
  </si>
  <si>
    <t>02-701-40-650</t>
  </si>
  <si>
    <t>UNIFORMES/ VÊTEMENTS- Nautique (patrouille,,débarcadere)</t>
  </si>
  <si>
    <t>02-701-40-651</t>
  </si>
  <si>
    <t>ACCESOIRES DE TRAVAIL- NAUTIQUE/DEBARCADERE</t>
  </si>
  <si>
    <t>02-701-40-655</t>
  </si>
  <si>
    <t>Santé &amp; Sécurité auTravail (SST)- Nautique/debarcadere</t>
  </si>
  <si>
    <t>02-701-40-670</t>
  </si>
  <si>
    <t>FOURNITURES (Papeterie, Dépliants, Vignettes..)-NAUTIQUE</t>
  </si>
  <si>
    <t>02-701-40-681</t>
  </si>
  <si>
    <t>ELECTRICITÉ  DEBARCADERE...</t>
  </si>
  <si>
    <t>02-701-41-111</t>
  </si>
  <si>
    <t>Loisirs-PLAGE-Remuneration reguliere</t>
  </si>
  <si>
    <t>personnel ou sous-traitant</t>
  </si>
  <si>
    <t>02-701-41-115</t>
  </si>
  <si>
    <t>Loisirs-PLAGE-SALAIRE-BENEFICES MARGINAUX</t>
  </si>
  <si>
    <t>02-701-41-121</t>
  </si>
  <si>
    <t>Loisirs-PLAGE-Temps supplementaire</t>
  </si>
  <si>
    <t>02-701-41-200</t>
  </si>
  <si>
    <t>Loisirs-PLAGE-Avantages Sociaux</t>
  </si>
  <si>
    <t>02-701-41-201</t>
  </si>
  <si>
    <t>Loisirs-PLAGE-av.sociaux</t>
  </si>
  <si>
    <t>02-701-41-210</t>
  </si>
  <si>
    <t>Loisirs-PLAGE-Fonds de pension</t>
  </si>
  <si>
    <t>02-701-41-220</t>
  </si>
  <si>
    <t>Loisirs-PLAGE-R.R.Q.</t>
  </si>
  <si>
    <t>02-701-41-230</t>
  </si>
  <si>
    <t>Loisirs-PLAGE-Ass. Chomage</t>
  </si>
  <si>
    <t>02-701-41-231</t>
  </si>
  <si>
    <t>Loisirs-PLAGE-RQAP -CONSEIL</t>
  </si>
  <si>
    <t>02-701-41-240</t>
  </si>
  <si>
    <t>Loisirs-PLAGE-F.S.S.</t>
  </si>
  <si>
    <t>02-701-41-241</t>
  </si>
  <si>
    <t>Loisirs-PLAGE-Normes du Travail</t>
  </si>
  <si>
    <t>02-701-41-250</t>
  </si>
  <si>
    <t>Loisirs-PLAGE-CSST</t>
  </si>
  <si>
    <t>02-701-41-260</t>
  </si>
  <si>
    <t>Loisirs-PLAGE-Ass. Groupe</t>
  </si>
  <si>
    <t>02-701-41-310</t>
  </si>
  <si>
    <t>Loisirs-PLAGE-Remb. Deplacement &amp; repas</t>
  </si>
  <si>
    <t>02-701-41-331</t>
  </si>
  <si>
    <t>Loisirs-PLAGE-Téléphone, Alarme,Internet</t>
  </si>
  <si>
    <t>02-701-41-341</t>
  </si>
  <si>
    <t>Loisirs-PLAGE-Publications &amp; Offre d'emploi</t>
  </si>
  <si>
    <t>02-701-41-412</t>
  </si>
  <si>
    <t>Loisirs-PLAGE-Honoraires Professionnels- Juridiques</t>
  </si>
  <si>
    <t>02-701-41-414</t>
  </si>
  <si>
    <t>Loisirs-PLAGE-Services Informatique</t>
  </si>
  <si>
    <t>02-701-41-418</t>
  </si>
  <si>
    <t>Loisirs-PLAGE-Autres Honoraires &amp; analyses D'EAU</t>
  </si>
  <si>
    <t>test eau plage</t>
  </si>
  <si>
    <t>02-701-41-419</t>
  </si>
  <si>
    <t>Loisirs-PLAGE-Formation</t>
  </si>
  <si>
    <t>02-701-41-422</t>
  </si>
  <si>
    <t>Loisirs-PLAGE-Assurance responsabilité</t>
  </si>
  <si>
    <t>02-701-41-515</t>
  </si>
  <si>
    <t>Loisirs-PLAGE-location équipement (divers)</t>
  </si>
  <si>
    <t>02-701-41-521</t>
  </si>
  <si>
    <t>Loisirs-PLAGE-ENTRETIEN PLAGE</t>
  </si>
  <si>
    <t>02-701-41-522</t>
  </si>
  <si>
    <t>Loisirs-PLAGE- SOUS-TRAITANT</t>
  </si>
  <si>
    <t>voir étudiant salaire</t>
  </si>
  <si>
    <t>02-701-41-640</t>
  </si>
  <si>
    <t>Loisirs-PLAGE-PIECES &amp; ACCESSOIRES</t>
  </si>
  <si>
    <t>02-701-41-650</t>
  </si>
  <si>
    <t>Loisirs-PLAGE-Uniformes/ VETEMENTS</t>
  </si>
  <si>
    <t>02-701-41-651</t>
  </si>
  <si>
    <t>Loisirs-PLAGE-ACCESOIRES DE TRAVAIL</t>
  </si>
  <si>
    <t>02-701-41-655</t>
  </si>
  <si>
    <t>Loisirs-PLAGE-Santé &amp; Sécurité auTravail (CNESST)</t>
  </si>
  <si>
    <t>02-701-41-670</t>
  </si>
  <si>
    <t>Loisirs-PLAGE-FOURNITURE de BUREAU et autre</t>
  </si>
  <si>
    <t>02-701-50-111</t>
  </si>
  <si>
    <t>SALAIRE REGULIER -ENTRETIEN PARCS &amp; E.V.</t>
  </si>
  <si>
    <t>PARCS &amp; ESPACES VERTS</t>
  </si>
  <si>
    <t>horticulteur salaire</t>
  </si>
  <si>
    <t>02-701-50-113</t>
  </si>
  <si>
    <t>Jetons de Présence-Parcs</t>
  </si>
  <si>
    <t>ou sous-traitant</t>
  </si>
  <si>
    <t>02-701-50-115</t>
  </si>
  <si>
    <t>SALAIRES PARCS-BENEFICES MARGINAUX</t>
  </si>
  <si>
    <t>02-701-50-121</t>
  </si>
  <si>
    <t>HEURES SUPPLEMENTAIRES - ENTRETIEN PARCS</t>
  </si>
  <si>
    <t>02-701-50-200</t>
  </si>
  <si>
    <t>COTISATION DE L'EMPLOYEUR--ENT.PARCS</t>
  </si>
  <si>
    <t>02-701-50-210</t>
  </si>
  <si>
    <t>02-701-50-220</t>
  </si>
  <si>
    <t>02-701-50-230</t>
  </si>
  <si>
    <t>02-701-50-231</t>
  </si>
  <si>
    <t>RQAP PARCS</t>
  </si>
  <si>
    <t>02-701-50-240</t>
  </si>
  <si>
    <t>02-701-50-241</t>
  </si>
  <si>
    <t>Loisirs- Parcs et Terrains de Jeux-Normes du Travail</t>
  </si>
  <si>
    <t>02-701-50-250</t>
  </si>
  <si>
    <t>02-701-50-260</t>
  </si>
  <si>
    <t>02-701-50-310</t>
  </si>
  <si>
    <t>REMB DEPL. &amp; AUTRES - ENTRETIEN PARCS</t>
  </si>
  <si>
    <t>02-701-50-331</t>
  </si>
  <si>
    <t>TELEPHONE &amp; INTERNET - SERVICE DES PARCS,SENTIERS</t>
  </si>
  <si>
    <t>02-701-50-341</t>
  </si>
  <si>
    <t>PUBLICATIONS DANS JOURNAUX- Parcs et Terrains de Jeux</t>
  </si>
  <si>
    <t>02-701-50-414</t>
  </si>
  <si>
    <t>Services Informatique:PARCS,SENTIERS</t>
  </si>
  <si>
    <t>02-701-50-418</t>
  </si>
  <si>
    <t>Honor./Serv.tech.PLAN DIRECTEUR des Espaces Verts</t>
  </si>
  <si>
    <t>02-701-50-419</t>
  </si>
  <si>
    <t>FORMATION PARCS (COORDONNATEUR &amp; ETUD.)</t>
  </si>
  <si>
    <t>02-701-50-421</t>
  </si>
  <si>
    <t>ASSURANCE BATIMENTS--PARC</t>
  </si>
  <si>
    <t>02-701-50-423</t>
  </si>
  <si>
    <t>ASSURANCE -EQUIPEMENT PARC ET FONTAINES</t>
  </si>
  <si>
    <t>02-701-50-424</t>
  </si>
  <si>
    <t>ASSURANCE VEHICULES-Parcs &amp; loisirs</t>
  </si>
  <si>
    <t>02-701-50-438</t>
  </si>
  <si>
    <t>IMMATRICULATION- parcs</t>
  </si>
  <si>
    <t>02-701-50-494</t>
  </si>
  <si>
    <t>Loisirs- Parcs et Terrains de Jeux-Abonnements &amp; Cotisations</t>
  </si>
  <si>
    <t>02-701-50-515</t>
  </si>
  <si>
    <t>LOCATION LOCAL, EQUIPEMENTS PARCS</t>
  </si>
  <si>
    <t>02-701-50-521</t>
  </si>
  <si>
    <t>ENTRETIEN DES PARCS,TER.JEUX, ESP.VERTS</t>
  </si>
  <si>
    <t>02-701-50-522</t>
  </si>
  <si>
    <t>SERVICE D'EMBELLISSEMENT- PARCS</t>
  </si>
  <si>
    <t>sous-traitant</t>
  </si>
  <si>
    <t>02-701-50-523</t>
  </si>
  <si>
    <t>ENTRETIEN VEHICULES- Parcs &amp; Esp.Verts</t>
  </si>
  <si>
    <t>02-701-50-525</t>
  </si>
  <si>
    <t>ENTRETIEN EQUIPEMENTS &amp; AMEUBL.,AFFICHAGE- PARCS &amp; TER.JEUX</t>
  </si>
  <si>
    <t>Surplus</t>
  </si>
  <si>
    <t>02-701-50-631</t>
  </si>
  <si>
    <t>ESSENCE ET HUILE PARCS,ESP.VERTS</t>
  </si>
  <si>
    <t>02-701-50-640</t>
  </si>
  <si>
    <t>OUTILS, PIECES ET EQUIPEMENTS POUR PARCS</t>
  </si>
  <si>
    <t>02-701-50-650</t>
  </si>
  <si>
    <t>ALLOC. UNIFORMES,VETEMENTS, EQUIPEMENTS SECURITÉ -Parcs-T.Je</t>
  </si>
  <si>
    <t>02-701-50-651</t>
  </si>
  <si>
    <t>ACCESOIRES DE TRAVAIL/BOTTE PLUIE-HIVER,GANT,SALOP</t>
  </si>
  <si>
    <t>02-701-50-655</t>
  </si>
  <si>
    <t>Loisirs- Parcs et Terrains de Jeux-Santé &amp; Sécurité auTravai</t>
  </si>
  <si>
    <t>02-701-50-681</t>
  </si>
  <si>
    <t>ELECTRICITE-PARCS &amp; TERRAINS JEUX</t>
  </si>
  <si>
    <t>02-701-51-111</t>
  </si>
  <si>
    <t>SALAIRES ETUDIANTS -LOISIRS CAMP DE JOUR</t>
  </si>
  <si>
    <t>02-701-51-115</t>
  </si>
  <si>
    <t>SALAIRE ETUDIANTS-BENEFICES MARGINAUX</t>
  </si>
  <si>
    <t>02-701-51-121</t>
  </si>
  <si>
    <t>Temps supplementaire-camp de jour</t>
  </si>
  <si>
    <t>02-701-51-201</t>
  </si>
  <si>
    <t>COTISATIONS EMPLOYEUR--ETUDIANTS</t>
  </si>
  <si>
    <t>02-701-51-220</t>
  </si>
  <si>
    <t>R.R.Q.-camp jour</t>
  </si>
  <si>
    <t>02-701-51-230</t>
  </si>
  <si>
    <t>Ass. Chomage-camp de jour</t>
  </si>
  <si>
    <t>02-701-51-231</t>
  </si>
  <si>
    <t>RQAP -CAMP DE JOUR</t>
  </si>
  <si>
    <t>02-701-51-240</t>
  </si>
  <si>
    <t>F.S.S.-camp jour</t>
  </si>
  <si>
    <t>02-701-51-250</t>
  </si>
  <si>
    <t>CSST -camp jour</t>
  </si>
  <si>
    <t>02-701-51-331</t>
  </si>
  <si>
    <t>TÉLÉPHONE TENNIS</t>
  </si>
  <si>
    <t>02-701-51-521</t>
  </si>
  <si>
    <t>DÉPENSES diverses -TENNIS</t>
  </si>
  <si>
    <t>02-701-51-655</t>
  </si>
  <si>
    <t>Loisirs- act,camp jour,Tennis-Santé &amp; Sécurité auTravail (SS</t>
  </si>
  <si>
    <t>02-701-51-693</t>
  </si>
  <si>
    <t>ACTIVITES - ÉTÉ et PRINTEMPS (VOIR 02-701-51-697) Regroupé</t>
  </si>
  <si>
    <t>voir 51-697</t>
  </si>
  <si>
    <t>02-701-51-695</t>
  </si>
  <si>
    <t>VOIR51-697 ACT. COMMUNAUTAIRES/SOUPE POP./MADA/CLUB JEUNESSE</t>
  </si>
  <si>
    <t>02-701-51-697</t>
  </si>
  <si>
    <t>ACTIVITES -EVENEMENTIEL  (nouveau compte 2026)</t>
  </si>
  <si>
    <t>toutes les activités</t>
  </si>
  <si>
    <t>02-701-51-699</t>
  </si>
  <si>
    <t>ACTIVITES TERRAIN DE JEUX/CAMP JOUR...</t>
  </si>
  <si>
    <t>camp jour -voir revenu</t>
  </si>
  <si>
    <t>02-701-59-331</t>
  </si>
  <si>
    <t>SGMA/PASAD-Téléphone, Internet, Alarme Mont Avalanche</t>
  </si>
  <si>
    <t>02-701-59-421</t>
  </si>
  <si>
    <t>SGMA/PASAD -Assurance Bâtisse Mont Avalanche</t>
  </si>
  <si>
    <t>02-701-59-423</t>
  </si>
  <si>
    <t>SGMA/PASAD-Assurance Équipements Mt Avalanche</t>
  </si>
  <si>
    <t>02-701-59-443</t>
  </si>
  <si>
    <t>SGMA/PASAD  -AUTRE, IMMATRICULATION, CONTRAT DENEIGEMENT</t>
  </si>
  <si>
    <t>02-701-59-515</t>
  </si>
  <si>
    <t>SGMA/PASAD -Location Equipement MtAvalanche (canons...)</t>
  </si>
  <si>
    <t>02-701-59-522</t>
  </si>
  <si>
    <t>SGMA/PASAD- ENTRETIEN BATIMENT Mont Avalanche</t>
  </si>
  <si>
    <t>02-701-59-524</t>
  </si>
  <si>
    <t>SGMA/PASAD- Autres dépenses Mt Avalanche</t>
  </si>
  <si>
    <t>02-701-59-525</t>
  </si>
  <si>
    <t>SGMA /PASAD -Entretien des Equipements Mont Avalanche</t>
  </si>
  <si>
    <t>02-701-59-632</t>
  </si>
  <si>
    <t>SGMA/PASAD-Chauffage MTAvalanche (voir électricité2026)</t>
  </si>
  <si>
    <t>02-701-59-655</t>
  </si>
  <si>
    <t>SGMA/PASAD -Santé &amp; Sécurité auTravail (SST)</t>
  </si>
  <si>
    <t>02-701-59-681</t>
  </si>
  <si>
    <t>SGMA/PASAD  -ELECTRICITÉ Mont Avalanche.</t>
  </si>
  <si>
    <t>02-701-59-972</t>
  </si>
  <si>
    <t>SGMA/PASAD-SUBVEN. AVALANCHE-PLEIN AIR (ancien 620-00-972)</t>
  </si>
  <si>
    <t>02-701-59-999</t>
  </si>
  <si>
    <t>SGMA/PASAD - Contribution  Mont Avalanche- autre</t>
  </si>
  <si>
    <t>02-701-90-971</t>
  </si>
  <si>
    <t>SOUTIEN FINANCIER AUX ASSOCIATIONS -Loisirs &amp; Communaut.</t>
  </si>
  <si>
    <t>VOIR 620-00-971</t>
  </si>
  <si>
    <t>02-701-90-972</t>
  </si>
  <si>
    <t>SOUTIEN FINANCIER: PROGRAMME JEUNESSE ACTIVE</t>
  </si>
  <si>
    <t>02-701-90-993</t>
  </si>
  <si>
    <t>ACTIVITES &amp; RECEPTIONS</t>
  </si>
  <si>
    <t>1-02-7-0</t>
  </si>
  <si>
    <t>1-02-7-0-1</t>
  </si>
  <si>
    <t>ACTIVITES RECREATIVES &amp; SUBVENTIONS</t>
  </si>
  <si>
    <t>02-702-30-111</t>
  </si>
  <si>
    <t>REMUNERATION REGULIERE-CULTURE</t>
  </si>
  <si>
    <t>2employés &amp;+heures</t>
  </si>
  <si>
    <t>02-702-30-113</t>
  </si>
  <si>
    <t>Jetons de Présence-CULTURE</t>
  </si>
  <si>
    <t>02-702-30-115</t>
  </si>
  <si>
    <t>SALAIRES BIBLIOTHEQU-BENEFICES MARGINAUX</t>
  </si>
  <si>
    <t>02-702-30-121</t>
  </si>
  <si>
    <t>02-702-30-200</t>
  </si>
  <si>
    <t>02-702-30-210</t>
  </si>
  <si>
    <t>Fonds de pension-CULTURE</t>
  </si>
  <si>
    <t>02-702-30-220</t>
  </si>
  <si>
    <t>02-702-30-230</t>
  </si>
  <si>
    <t>ASS. CHOMAGE --biblio.</t>
  </si>
  <si>
    <t>02-702-30-231</t>
  </si>
  <si>
    <t>RQAP CULTURE</t>
  </si>
  <si>
    <t>02-702-30-240</t>
  </si>
  <si>
    <t>02-702-30-241</t>
  </si>
  <si>
    <t>Culture- Bibliotheque-Normes du Travail</t>
  </si>
  <si>
    <t>02-702-30-250</t>
  </si>
  <si>
    <t>02-702-30-260</t>
  </si>
  <si>
    <t>Ass. Groupe-CULTURE</t>
  </si>
  <si>
    <t>02-702-30-310</t>
  </si>
  <si>
    <t>FRAIS DEPLACEMENT &amp; REPAS-  Culture</t>
  </si>
  <si>
    <t>02-702-30-331</t>
  </si>
  <si>
    <t>TELEPHONE,INTERNET,ALARME- Culture</t>
  </si>
  <si>
    <t>02-702-30-414</t>
  </si>
  <si>
    <t>Culture- Bibliotheque-Services Informatique</t>
  </si>
  <si>
    <t>02-702-30-418</t>
  </si>
  <si>
    <t>HONORAIRES PROFESSIONNELS-Biblio. &amp; Politique Culturelle</t>
  </si>
  <si>
    <t>02-702-30-419</t>
  </si>
  <si>
    <t>FORMATION &amp; CONGRES BIBLIOTHEQUE(RESP.,BÉNÉV.,ÉTU.</t>
  </si>
  <si>
    <t>02-702-30-421</t>
  </si>
  <si>
    <t>ASSURANCE BIBLIOTHEQUE,LIVRES,OEUVRE d'ART</t>
  </si>
  <si>
    <t>02-702-30-494</t>
  </si>
  <si>
    <t>COTISATION ABONNEMENT (CRSBP) et autre</t>
  </si>
  <si>
    <t>02-702-30-522</t>
  </si>
  <si>
    <t>ENTRETIEN BATISSE, Signalisation &amp; autre - BIBLIOTHEQUE</t>
  </si>
  <si>
    <t>02-702-30-640</t>
  </si>
  <si>
    <t>Culture- Bibliotheque-Pièces &amp; accessoires inclus téléscope</t>
  </si>
  <si>
    <t>02-702-30-642</t>
  </si>
  <si>
    <t xml:space="preserve"> ACTIVITÉS  CULTURELLES</t>
  </si>
  <si>
    <t>02-702-30-643</t>
  </si>
  <si>
    <t>ANIMATION BIBLIOTHEQUE &amp; Autre</t>
  </si>
  <si>
    <t>02-702-30-644</t>
  </si>
  <si>
    <t>ACHAT LIVRES</t>
  </si>
  <si>
    <t>02-702-30-645</t>
  </si>
  <si>
    <t>ACHAT PERIODIQUES</t>
  </si>
  <si>
    <t>02-702-30-646</t>
  </si>
  <si>
    <t>FRAIS POUR RELIURE --BIBLIOTHEQUE</t>
  </si>
  <si>
    <t>02-702-30-647</t>
  </si>
  <si>
    <t>MISE À JOUR DU SYSTEME MULTILIS/INFORM.</t>
  </si>
  <si>
    <t>compte inactif</t>
  </si>
  <si>
    <t>02-702-30-648</t>
  </si>
  <si>
    <t>FOURNITURES diverses &amp; APPROVISIONNEMENT BIBLIO.</t>
  </si>
  <si>
    <t>02-702-30-649</t>
  </si>
  <si>
    <t xml:space="preserve"> CODE À BARRE LECTEUR BIBLIO.</t>
  </si>
  <si>
    <t>02-702-30-655</t>
  </si>
  <si>
    <t>Culture- Bibliotheque-Santé &amp; Sécurité auTravail (SST)</t>
  </si>
  <si>
    <t>02-702-30-681</t>
  </si>
  <si>
    <t>Culture- Bibliotheque/Electricité</t>
  </si>
  <si>
    <t>ECORESPONSABLE</t>
  </si>
  <si>
    <t>02-702-30-920</t>
  </si>
  <si>
    <t>Quote-Part CULTURE (Par la MRC)</t>
  </si>
  <si>
    <t>MRC</t>
  </si>
  <si>
    <t>02-702-30-971</t>
  </si>
  <si>
    <t>Culture- Bibliotheque-SUBV. OBNL &amp; ASSOC.</t>
  </si>
  <si>
    <t>voir Protocole</t>
  </si>
  <si>
    <t>1-02-7-0-2</t>
  </si>
  <si>
    <t>ACTIVITES CULTURELLES</t>
  </si>
  <si>
    <t>1-02-7</t>
  </si>
  <si>
    <t>LOISIRS - CULTURE -PARCS,NAUTIQUE,PATIN.</t>
  </si>
  <si>
    <t>02-911-00-839</t>
  </si>
  <si>
    <t>INTERETS SUR AUTRES DETTES A LONG TERME</t>
  </si>
  <si>
    <t>plus d'emprunt=plus dette</t>
  </si>
  <si>
    <t>1-02-9-1</t>
  </si>
  <si>
    <t>1-02-9-1-1</t>
  </si>
  <si>
    <t>Remboursement Interets Long Terme</t>
  </si>
  <si>
    <t>02-919-00-891</t>
  </si>
  <si>
    <t>INTERETS /FRAIS SUR EMPRUNTS TEMPORAIRES</t>
  </si>
  <si>
    <t>02-919-00-895</t>
  </si>
  <si>
    <t>FRAIS DE BANQUE</t>
  </si>
  <si>
    <t>02-919-00-899</t>
  </si>
  <si>
    <t>INTERETS AUTRE</t>
  </si>
  <si>
    <t>02-919-66-895</t>
  </si>
  <si>
    <t>FRAIS DE BANQUE-COMPTE FPTJ #81786</t>
  </si>
  <si>
    <t>1-02-9-1-9</t>
  </si>
  <si>
    <t>Interets Court Terme &amp; Frais Bancaire</t>
  </si>
  <si>
    <t>02-920-00-000</t>
  </si>
  <si>
    <t>FRAIS FINANCEMENT- AUTRES</t>
  </si>
  <si>
    <t>1-02-9-2</t>
  </si>
  <si>
    <t>Frais Emission &amp; Refinancement</t>
  </si>
  <si>
    <t>1-02-9-2-0</t>
  </si>
  <si>
    <t>02-922-00-892</t>
  </si>
  <si>
    <t>FRAIS D'EMISSION &amp; DE  REFINANCEMENT</t>
  </si>
  <si>
    <t>selon tableau DLT</t>
  </si>
  <si>
    <t>1-02-9-2-2</t>
  </si>
  <si>
    <t>1-02-9</t>
  </si>
  <si>
    <t>INTERETS &amp; Frais Financement</t>
  </si>
  <si>
    <t>1-02</t>
  </si>
  <si>
    <t>TOTAL DEPENSES - FONDS ADMINISTRATION</t>
  </si>
  <si>
    <t>03-110-00-000</t>
  </si>
  <si>
    <t>Produit de cession</t>
  </si>
  <si>
    <t>03-110-00-892</t>
  </si>
  <si>
    <t>Financement Long Terme-Activités Financ.</t>
  </si>
  <si>
    <t>1-03-1-1</t>
  </si>
  <si>
    <t>1-03-1-1-0</t>
  </si>
  <si>
    <t>1-03-1</t>
  </si>
  <si>
    <t>-</t>
  </si>
  <si>
    <t>03-300-00-000</t>
  </si>
  <si>
    <t>AFFECTAT. SURPLUS(DEFIC)ACC. NON AFFECTE</t>
  </si>
  <si>
    <t>03-300-00-900</t>
  </si>
  <si>
    <t>AFFEC. &amp; IMMOB.-Affectation Surplus (déficit)Non-Affecté-AFF</t>
  </si>
  <si>
    <t>03-300-10-000</t>
  </si>
  <si>
    <t>Affectation à même Fonds général</t>
  </si>
  <si>
    <t>03-300-10-723</t>
  </si>
  <si>
    <t>Coût Propriétés Municipales pour revente</t>
  </si>
  <si>
    <t>1-03-3-0</t>
  </si>
  <si>
    <t>03-310-00-521</t>
  </si>
  <si>
    <t>Affectations-fins fiscales INFRASTRUCTUR</t>
  </si>
  <si>
    <t>03-310-00-522</t>
  </si>
  <si>
    <t>Affectations-fins fiscales PLAN INTERVEN</t>
  </si>
  <si>
    <t>03-310-00-524</t>
  </si>
  <si>
    <t>Affectations-fins fiscal. PROL.EGOUT VIL</t>
  </si>
  <si>
    <t>1-03-3-1</t>
  </si>
  <si>
    <t>1-03-3-1-0</t>
  </si>
  <si>
    <t>1-03-3</t>
  </si>
  <si>
    <t>AFFECTATIONS Surplus Non-Affecte</t>
  </si>
  <si>
    <t>03-400-10-000</t>
  </si>
  <si>
    <t>AFFECTATION A MEME LES RESERVES</t>
  </si>
  <si>
    <t>Faire des reserves</t>
  </si>
  <si>
    <t>03-400-10-100</t>
  </si>
  <si>
    <t>AFFECTATION SURPLUS-AFF.RESERVE EQUIL.BU</t>
  </si>
  <si>
    <t>03-400-10-600</t>
  </si>
  <si>
    <t>AFFECTATION DE LA RESERVE -URBAN.REFONTE</t>
  </si>
  <si>
    <t>03-400-10-700</t>
  </si>
  <si>
    <t>AFFECTATION RESERVE F.P.T.J.</t>
  </si>
  <si>
    <t>03-400-19-000</t>
  </si>
  <si>
    <t>AFFECTATION FONDS RESERVES CARRIERE</t>
  </si>
  <si>
    <t>03-400-36-000</t>
  </si>
  <si>
    <t>AFFECTATION À MEME RESERVES--ENGAGEMENTS</t>
  </si>
  <si>
    <t>1-03-4-0</t>
  </si>
  <si>
    <t>1-03-4-0-0</t>
  </si>
  <si>
    <t>1-03-4</t>
  </si>
  <si>
    <t>AFFECTATIONS Surplus Affecte</t>
  </si>
  <si>
    <t>03-500-00-810</t>
  </si>
  <si>
    <t>REMB.CAPITAL -DETTES LONG TERME</t>
  </si>
  <si>
    <t>1-03-5-0</t>
  </si>
  <si>
    <t>1-03-5-0-0</t>
  </si>
  <si>
    <t>1-03-5</t>
  </si>
  <si>
    <t>REMBOURSEMENT DETTE LONG TERME</t>
  </si>
  <si>
    <t>03-600-00-000</t>
  </si>
  <si>
    <t>IMMOBILISATIONS- TRANSFERT EAINVEST.(TITRE)</t>
  </si>
  <si>
    <t>IMMOBILISATIONS (BUDGET TRIENNAL)</t>
  </si>
  <si>
    <t>03-600-00-723</t>
  </si>
  <si>
    <t>IMMO: TERRAINS POUR REVENTE</t>
  </si>
  <si>
    <t>03-600-10-100</t>
  </si>
  <si>
    <t>IMMO:INFRASTRUCTURE,ENSEIGNE--ADMINISTRAT..-TRSF E.A.INVEST.</t>
  </si>
  <si>
    <t>faire surplus affecté</t>
  </si>
  <si>
    <t>03-600-10-220</t>
  </si>
  <si>
    <t>IMMO: INFRASTRUCTURE SEC.PUBLIQUE- POMPIER-TRSF E.A.I.</t>
  </si>
  <si>
    <t>03-600-10-300</t>
  </si>
  <si>
    <t>IMMO: INFRASTUCTURE TRANSPORT_CHEMINS-TRSF E.A.INVEST.</t>
  </si>
  <si>
    <t>03-600-10-400</t>
  </si>
  <si>
    <t>IMMO:INFRASTRUCTURE- HYGIENE DU MILIEU (EGOUT,AQU,ECOCENTRE)</t>
  </si>
  <si>
    <t>03-600-10-600</t>
  </si>
  <si>
    <t>IMMO: INFRASTRUC._BARRAGE-REGENERATION-ENVIRONN.</t>
  </si>
  <si>
    <t>03-600-10-700</t>
  </si>
  <si>
    <t>IMMO: INFRAST.LOISIRS,JEUX &amp; SENTIERS--TRANSFERT E.A.INVEST.</t>
  </si>
  <si>
    <t>03-600-10-720</t>
  </si>
  <si>
    <t>IMMO: INFRAST.LOISIRS, NAUTIQUE &amp; COMMUNAUTAIRE-TRSF EAI</t>
  </si>
  <si>
    <t>03-600-10-723</t>
  </si>
  <si>
    <t>IMMO: PROPRIÉTÉS MUNICIPALES (voir 22-700-23-723)</t>
  </si>
  <si>
    <t>03-600-11-100</t>
  </si>
  <si>
    <t>IMMO: BATIMENT ADMINISTRAT.-TRSF E.A.INVEST.-</t>
  </si>
  <si>
    <t>h.ville, eglise, presb.</t>
  </si>
  <si>
    <t>03-600-11-220</t>
  </si>
  <si>
    <t>IMMO: BATIMENT CASERNES POMPIER</t>
  </si>
  <si>
    <t>03-600-11-300</t>
  </si>
  <si>
    <t>IMMO: BATIMENT TRANSPORT (TR.PUBLICS)</t>
  </si>
  <si>
    <t>03-600-11-400</t>
  </si>
  <si>
    <t>IMMO: BATIMENT HYGIENE MILIEU-TRSF E.A.INVEST</t>
  </si>
  <si>
    <t>03-600-11-700</t>
  </si>
  <si>
    <t>IMMO: BATIMENTS PARCS,CENTRE.PLEIN AIR,EVENEM.</t>
  </si>
  <si>
    <t>03-600-11-702</t>
  </si>
  <si>
    <t>IMMO: BATIMENTS-BIBLIOTHEQUE &amp; CULTURE</t>
  </si>
  <si>
    <t>03-600-11-720</t>
  </si>
  <si>
    <t>IMMO: BATIMENTS LOISIRS &amp; COMMU.,SGMA,PLEINAIR</t>
  </si>
  <si>
    <t>03-600-30-220</t>
  </si>
  <si>
    <t>IMMO: VEHICULE SEC.PUBLIQUE_POMPIER- TRSF E.A.I.</t>
  </si>
  <si>
    <t>03-600-30-300</t>
  </si>
  <si>
    <t>IMMO:VEHICULE TRAVAUX PUBLIC_VOIRIE-TRSF E.A.INVEST</t>
  </si>
  <si>
    <t>03-600-30-400</t>
  </si>
  <si>
    <t>IMMO: VEHICULE HYGIENE MILIEU-TRSF E.A.INVEST</t>
  </si>
  <si>
    <t>03-600-30-600</t>
  </si>
  <si>
    <t>IMMO: VEHICULE URBANISME &amp; ENVIRONNEMENT</t>
  </si>
  <si>
    <t>03-600-30-700</t>
  </si>
  <si>
    <t>IMMO:VEHICULE LOISIR,PARCS --TRSF E.A.INVEST</t>
  </si>
  <si>
    <t>03-600-40-100</t>
  </si>
  <si>
    <t>IMMOl: SYST.INFOR.&amp; AMEUBL,NUMERISATION..ADMIN.-TRSF E.A.INV</t>
  </si>
  <si>
    <t>03-600-40-220</t>
  </si>
  <si>
    <t>IMMO:SYST.INFO &amp; AMEUBL,NUMERIS.SEC.PUBL-POMPIER-TR E.A.INV.</t>
  </si>
  <si>
    <t>03-600-40-300</t>
  </si>
  <si>
    <t>IMMO: SYST.INFORM.&amp; AMEUBL.,NUMERIS.VOIRIE-TR E.A.INV.</t>
  </si>
  <si>
    <t>03-600-40-600</t>
  </si>
  <si>
    <t>IMMO:SYST.INFORM.&amp; AMEUBL,NUMER -URBAN&amp; ENVIRON.-TRSF E.A.IN</t>
  </si>
  <si>
    <t>03-600-40-700</t>
  </si>
  <si>
    <t>IMMO: SYST. INFORM &amp; AMEUBL NUMERIS.-LOISIR-TRSF E.A.INV</t>
  </si>
  <si>
    <t>03-600-40-702</t>
  </si>
  <si>
    <t>IMMO: AMEUBL. &amp; SYST.INFORMATIQUE,NUMERIS-BIBLIOTHE</t>
  </si>
  <si>
    <t>03-600-41-600</t>
  </si>
  <si>
    <t>IMMO: MANDAT REGLEMENTATION- URBANISME</t>
  </si>
  <si>
    <t>03-600-42-200</t>
  </si>
  <si>
    <t>IMMO_SYST.COMMUNICATION SEC.PUBL-POMPIER--TRSF E.A.I.</t>
  </si>
  <si>
    <t>03-600-42-300</t>
  </si>
  <si>
    <t>IMMO_ SYST COMM.TR.PUBLIC_VOIRIE--TRSF E.A. INVEST</t>
  </si>
  <si>
    <t>03-600-45-220</t>
  </si>
  <si>
    <t>IMMO_EQUIPEMENT SEC.PUBLIQUE_POMPIER- TRSF E.A.I.</t>
  </si>
  <si>
    <t>03-600-45-300</t>
  </si>
  <si>
    <t>IMMO_EQUIPEMENTTR.PUBLIC_VOIRIE-TRANSFERT E.A.INVEST</t>
  </si>
  <si>
    <t>03-600-45-400</t>
  </si>
  <si>
    <t>IMMO_EQUIPEMENT HYGIENE MILIEU (INCLUS ECO-CENT)-TR. E.A.I.-</t>
  </si>
  <si>
    <t>03-600-45-700</t>
  </si>
  <si>
    <t>IMMO_EQUIPEMENT LOISIR-RECREO/-TRSF.E.A.INV.</t>
  </si>
  <si>
    <t>voir AMPHITHEATRE</t>
  </si>
  <si>
    <t>03-600-45-750</t>
  </si>
  <si>
    <t>IMMO_EQUIPEMENT-NAUTIQUE(Sta.Lavage,Quai,Autre)</t>
  </si>
  <si>
    <t>reamenager débarcadere?</t>
  </si>
  <si>
    <t>1-03-6-0</t>
  </si>
  <si>
    <t>03-650-45-000</t>
  </si>
  <si>
    <t>Trsf.Autres Sources Financ. pour Dép.Inv</t>
  </si>
  <si>
    <t>1-03-6-5</t>
  </si>
  <si>
    <t>1-03-6-5-0</t>
  </si>
  <si>
    <t>1-03-6</t>
  </si>
  <si>
    <t>.</t>
  </si>
  <si>
    <t>03-800-00-700</t>
  </si>
  <si>
    <t>AFFECTATIONS FONDS RESERVÉS --FPTJ</t>
  </si>
  <si>
    <t>03-800-00-721</t>
  </si>
  <si>
    <t>AFFECTATION F.RESERVES--F.DE ROULEMENT</t>
  </si>
  <si>
    <t>Paiement de 2026</t>
  </si>
  <si>
    <t>03-800-00-723</t>
  </si>
  <si>
    <t>AFFECTATION F.RESERVES-CARRIERE/SABLIERE</t>
  </si>
  <si>
    <t>03-800-10-000</t>
  </si>
  <si>
    <t>AFFECTATION SOLDES DISPONIBLES</t>
  </si>
  <si>
    <t>1-03-8-0</t>
  </si>
  <si>
    <t>1-03-8-0-0</t>
  </si>
  <si>
    <t>1-03-8</t>
  </si>
  <si>
    <t>AFFECTATION Fonds Reserves</t>
  </si>
  <si>
    <t>03-900-00-000</t>
  </si>
  <si>
    <t>FINANCEMENT A LONG TERME DES DEP. DE FON</t>
  </si>
  <si>
    <t>03-900-00-892</t>
  </si>
  <si>
    <t>Amort-FRAIS DE FINANCEMENT LONG TERME</t>
  </si>
  <si>
    <t>03-900-00-900</t>
  </si>
  <si>
    <t>AFFECTATION MONTANT POURVOIR DANS FUTUR</t>
  </si>
  <si>
    <t>1-03-9-0</t>
  </si>
  <si>
    <t>1-03-9-0-0</t>
  </si>
  <si>
    <t>1-03-9</t>
  </si>
  <si>
    <t>AMORT-Frais Financement</t>
  </si>
  <si>
    <t>1-03</t>
  </si>
  <si>
    <t>AFFECTATIONS &amp; IMMOBILISATIONS</t>
  </si>
  <si>
    <t>Grand Total</t>
  </si>
  <si>
    <t>Centre</t>
  </si>
  <si>
    <t>(Tous)</t>
  </si>
  <si>
    <t>Somme de Budget 2026</t>
  </si>
  <si>
    <t>Total</t>
  </si>
  <si>
    <t>2025-2026</t>
  </si>
  <si>
    <t>2023-2026</t>
  </si>
  <si>
    <t>Moyenne 2023-2026</t>
  </si>
  <si>
    <t>2023-2024</t>
  </si>
  <si>
    <t>2024-2025</t>
  </si>
  <si>
    <t>SERVICE</t>
  </si>
  <si>
    <t>SALAIRES</t>
  </si>
  <si>
    <t>CONSEIL</t>
  </si>
  <si>
    <t>ADMINISTRATION</t>
  </si>
  <si>
    <t>URBANISME</t>
  </si>
  <si>
    <t>PROMOTION TOURISTIQUE</t>
  </si>
  <si>
    <t>LOISIRS ET CULTURE</t>
  </si>
  <si>
    <t>TOTAL</t>
  </si>
  <si>
    <t>BUDGET</t>
  </si>
  <si>
    <t>ECARTS</t>
  </si>
  <si>
    <t>($)</t>
  </si>
  <si>
    <t>(%)</t>
  </si>
  <si>
    <t>S.O.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</si>
</sst>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#,##0.0"/>
    <numFmt numFmtId="167" formatCode="_-* #,##0.0_-;\-* #,##0.0_-;_-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</font>
    <font>
      <sz val="10"/>
      <color rgb="FF3333CC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8"/>
      <name val="Arial"/>
      <family val="2"/>
    </font>
    <font>
      <b/>
      <sz val="18"/>
      <color rgb="FFFFFFFF"/>
      <name val="Aptos"/>
      <family val="2"/>
    </font>
    <font>
      <sz val="18"/>
      <color rgb="FF000000"/>
      <name val="Aptos"/>
      <family val="2"/>
    </font>
    <font>
      <b/>
      <sz val="18"/>
      <color rgb="FF000000"/>
      <name val="Aptos"/>
      <family val="2"/>
    </font>
    <font>
      <b/>
      <sz val="18"/>
      <color rgb="FFFFFFFF"/>
      <name val="Aptos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rgb="FFA0E0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rgb="FFD0E1CD"/>
        <bgColor indexed="64"/>
      </patternFill>
    </fill>
    <fill>
      <patternFill patternType="solid">
        <fgColor rgb="FFE9F1E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59">
    <xf numFmtId="0" fontId="0" fillId="0" borderId="0" xfId="0"/>
    <xf numFmtId="49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0" fillId="2" borderId="0" xfId="0" applyNumberFormat="1" applyFill="1" applyAlignment="1">
      <alignment vertical="center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center" textRotation="58" wrapText="1"/>
    </xf>
    <xf numFmtId="3" fontId="3" fillId="3" borderId="0" xfId="0" applyNumberFormat="1" applyFont="1" applyFill="1" applyAlignment="1">
      <alignment horizontal="center" textRotation="58" wrapText="1"/>
    </xf>
    <xf numFmtId="49" fontId="4" fillId="4" borderId="0" xfId="0" applyNumberFormat="1" applyFont="1" applyFill="1"/>
    <xf numFmtId="49" fontId="0" fillId="5" borderId="0" xfId="0" applyNumberFormat="1" applyFill="1"/>
    <xf numFmtId="0" fontId="0" fillId="0" borderId="0" xfId="0" applyProtection="1">
      <protection locked="0"/>
    </xf>
    <xf numFmtId="3" fontId="0" fillId="5" borderId="0" xfId="0" applyNumberFormat="1" applyFill="1"/>
    <xf numFmtId="3" fontId="5" fillId="5" borderId="0" xfId="0" applyNumberFormat="1" applyFont="1" applyFill="1"/>
    <xf numFmtId="49" fontId="6" fillId="6" borderId="1" xfId="0" applyNumberFormat="1" applyFont="1" applyFill="1" applyBorder="1" applyAlignment="1">
      <alignment horizontal="right"/>
    </xf>
    <xf numFmtId="49" fontId="6" fillId="6" borderId="1" xfId="0" applyNumberFormat="1" applyFont="1" applyFill="1" applyBorder="1"/>
    <xf numFmtId="3" fontId="6" fillId="6" borderId="1" xfId="0" applyNumberFormat="1" applyFont="1" applyFill="1" applyBorder="1"/>
    <xf numFmtId="49" fontId="6" fillId="6" borderId="2" xfId="0" applyNumberFormat="1" applyFont="1" applyFill="1" applyBorder="1" applyAlignment="1">
      <alignment horizontal="right"/>
    </xf>
    <xf numFmtId="49" fontId="6" fillId="6" borderId="2" xfId="0" applyNumberFormat="1" applyFont="1" applyFill="1" applyBorder="1"/>
    <xf numFmtId="3" fontId="6" fillId="6" borderId="2" xfId="0" applyNumberFormat="1" applyFont="1" applyFill="1" applyBorder="1"/>
    <xf numFmtId="49" fontId="7" fillId="4" borderId="0" xfId="0" applyNumberFormat="1" applyFont="1" applyFill="1"/>
    <xf numFmtId="49" fontId="0" fillId="4" borderId="0" xfId="0" applyNumberForma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0" xfId="1" applyNumberFormat="1" applyFont="1"/>
    <xf numFmtId="3" fontId="0" fillId="0" borderId="0" xfId="0" applyNumberFormat="1"/>
    <xf numFmtId="0" fontId="9" fillId="0" borderId="0" xfId="0" applyFont="1" applyAlignment="1">
      <alignment horizontal="center" vertical="top"/>
    </xf>
    <xf numFmtId="165" fontId="0" fillId="7" borderId="0" xfId="1" applyNumberFormat="1" applyFont="1" applyFill="1"/>
    <xf numFmtId="0" fontId="11" fillId="8" borderId="7" xfId="0" applyFont="1" applyFill="1" applyBorder="1" applyAlignment="1">
      <alignment horizontal="right" vertical="center" wrapText="1" indent="1" readingOrder="1"/>
    </xf>
    <xf numFmtId="4" fontId="0" fillId="0" borderId="0" xfId="0" applyNumberFormat="1"/>
    <xf numFmtId="4" fontId="12" fillId="9" borderId="8" xfId="0" applyNumberFormat="1" applyFont="1" applyFill="1" applyBorder="1" applyAlignment="1">
      <alignment horizontal="right" vertical="center" wrapText="1" indent="1" readingOrder="1"/>
    </xf>
    <xf numFmtId="0" fontId="12" fillId="9" borderId="8" xfId="0" applyFont="1" applyFill="1" applyBorder="1" applyAlignment="1">
      <alignment horizontal="right" vertical="center" wrapText="1" indent="1" readingOrder="1"/>
    </xf>
    <xf numFmtId="4" fontId="12" fillId="10" borderId="9" xfId="0" applyNumberFormat="1" applyFont="1" applyFill="1" applyBorder="1" applyAlignment="1">
      <alignment horizontal="right" vertical="center" wrapText="1" indent="1" readingOrder="1"/>
    </xf>
    <xf numFmtId="0" fontId="12" fillId="10" borderId="9" xfId="0" applyFont="1" applyFill="1" applyBorder="1" applyAlignment="1">
      <alignment horizontal="right" vertical="center" wrapText="1" indent="1" readingOrder="1"/>
    </xf>
    <xf numFmtId="4" fontId="12" fillId="9" borderId="9" xfId="0" applyNumberFormat="1" applyFont="1" applyFill="1" applyBorder="1" applyAlignment="1">
      <alignment horizontal="right" vertical="center" wrapText="1" indent="1" readingOrder="1"/>
    </xf>
    <xf numFmtId="0" fontId="12" fillId="9" borderId="9" xfId="0" applyFont="1" applyFill="1" applyBorder="1" applyAlignment="1">
      <alignment horizontal="right" vertical="center" wrapText="1" indent="1" readingOrder="1"/>
    </xf>
    <xf numFmtId="4" fontId="13" fillId="9" borderId="9" xfId="0" applyNumberFormat="1" applyFont="1" applyFill="1" applyBorder="1" applyAlignment="1">
      <alignment horizontal="right" vertical="center" wrapText="1" indent="1" readingOrder="1"/>
    </xf>
    <xf numFmtId="0" fontId="13" fillId="9" borderId="9" xfId="0" applyFont="1" applyFill="1" applyBorder="1" applyAlignment="1">
      <alignment horizontal="right" vertical="center" wrapText="1" indent="1" readingOrder="1"/>
    </xf>
    <xf numFmtId="4" fontId="10" fillId="10" borderId="9" xfId="0" applyNumberFormat="1" applyFont="1" applyFill="1" applyBorder="1" applyAlignment="1">
      <alignment horizontal="right" vertical="top" wrapText="1" indent="1"/>
    </xf>
    <xf numFmtId="165" fontId="10" fillId="10" borderId="9" xfId="1" applyNumberFormat="1" applyFont="1" applyFill="1" applyBorder="1" applyAlignment="1">
      <alignment horizontal="right" vertical="top" wrapText="1" indent="1"/>
    </xf>
    <xf numFmtId="0" fontId="14" fillId="8" borderId="10" xfId="0" applyFont="1" applyFill="1" applyBorder="1" applyAlignment="1">
      <alignment horizontal="center" vertical="center" wrapText="1" readingOrder="1"/>
    </xf>
    <xf numFmtId="0" fontId="14" fillId="8" borderId="11" xfId="0" applyFont="1" applyFill="1" applyBorder="1" applyAlignment="1">
      <alignment horizontal="center" vertical="center" wrapText="1" readingOrder="1"/>
    </xf>
    <xf numFmtId="0" fontId="0" fillId="8" borderId="12" xfId="0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166" fontId="16" fillId="0" borderId="0" xfId="0" applyNumberFormat="1" applyFont="1" applyAlignment="1">
      <alignment horizontal="right" vertical="top"/>
    </xf>
    <xf numFmtId="167" fontId="16" fillId="0" borderId="0" xfId="2" applyNumberFormat="1" applyFont="1" applyAlignment="1">
      <alignment horizontal="right" vertical="top"/>
    </xf>
    <xf numFmtId="0" fontId="17" fillId="0" borderId="0" xfId="0" applyFont="1" applyAlignment="1">
      <alignment horizontal="left" vertical="top"/>
    </xf>
    <xf numFmtId="166" fontId="17" fillId="0" borderId="0" xfId="0" applyNumberFormat="1" applyFont="1" applyAlignment="1">
      <alignment horizontal="right" vertical="top"/>
    </xf>
    <xf numFmtId="167" fontId="17" fillId="0" borderId="0" xfId="2" applyNumberFormat="1" applyFont="1" applyAlignment="1">
      <alignment horizontal="right" vertical="top"/>
    </xf>
    <xf numFmtId="49" fontId="1" fillId="2" borderId="0" xfId="0" applyNumberFormat="1" applyFon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 wrapText="1" readingOrder="1"/>
    </xf>
    <xf numFmtId="0" fontId="14" fillId="8" borderId="11" xfId="0" applyFont="1" applyFill="1" applyBorder="1" applyAlignment="1">
      <alignment horizontal="left" vertical="center" wrapText="1" readingOrder="1"/>
    </xf>
    <xf numFmtId="0" fontId="14" fillId="8" borderId="12" xfId="0" applyFont="1" applyFill="1" applyBorder="1" applyAlignment="1">
      <alignment horizontal="left" vertical="center" wrapText="1" readingOrder="1"/>
    </xf>
    <xf numFmtId="0" fontId="14" fillId="8" borderId="10" xfId="0" applyFont="1" applyFill="1" applyBorder="1" applyAlignment="1">
      <alignment horizontal="center" vertical="center" wrapText="1" readingOrder="1"/>
    </xf>
    <xf numFmtId="0" fontId="14" fillId="8" borderId="11" xfId="0" applyFont="1" applyFill="1" applyBorder="1" applyAlignment="1">
      <alignment horizontal="center" vertical="center" wrapText="1" readingOrder="1"/>
    </xf>
    <xf numFmtId="0" fontId="14" fillId="8" borderId="12" xfId="0" applyFont="1" applyFill="1" applyBorder="1" applyAlignment="1">
      <alignment horizontal="center" vertical="center" wrapText="1" readingOrder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FF"/>
      <rgbColor rgb="00000000"/>
      <rgbColor rgb="00FFFFC0"/>
      <rgbColor rgb="00A0E0E0"/>
      <rgbColor rgb="00CC99FF"/>
      <rgbColor rgb="0066FFFF"/>
      <rgbColor rgb="0066FFCC"/>
      <rgbColor rgb="00CCCCFF"/>
      <rgbColor rgb="00FFCC99"/>
      <rgbColor rgb="00CCECFF"/>
      <rgbColor rgb="00A0E0E0"/>
      <rgbColor rgb="003333CC"/>
      <rgbColor rgb="00E3E3E3"/>
      <rgbColor rgb="00434343"/>
      <rgbColor rgb="00FFFFC0"/>
      <rgbColor rgb="00CCFFCC"/>
      <rgbColor rgb="00CCE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0717-CF7E-4F2C-B83E-7F145FAA9141}">
  <dimension ref="A1:B4"/>
  <sheetViews>
    <sheetView workbookViewId="0"/>
  </sheetViews>
  <sheetFormatPr baseColWidth="10" defaultRowHeight="15" x14ac:dyDescent="0.25"/>
  <cols>
    <col min="1" max="1" width="21.28515625" bestFit="1" customWidth="1"/>
    <col min="2" max="2" width="8.42578125" bestFit="1" customWidth="1"/>
    <col min="257" max="257" width="21.28515625" bestFit="1" customWidth="1"/>
    <col min="258" max="258" width="8.42578125" bestFit="1" customWidth="1"/>
    <col min="513" max="513" width="21.28515625" bestFit="1" customWidth="1"/>
    <col min="514" max="514" width="8.42578125" bestFit="1" customWidth="1"/>
    <col min="769" max="769" width="21.28515625" bestFit="1" customWidth="1"/>
    <col min="770" max="770" width="8.42578125" bestFit="1" customWidth="1"/>
    <col min="1025" max="1025" width="21.28515625" bestFit="1" customWidth="1"/>
    <col min="1026" max="1026" width="8.42578125" bestFit="1" customWidth="1"/>
    <col min="1281" max="1281" width="21.28515625" bestFit="1" customWidth="1"/>
    <col min="1282" max="1282" width="8.42578125" bestFit="1" customWidth="1"/>
    <col min="1537" max="1537" width="21.28515625" bestFit="1" customWidth="1"/>
    <col min="1538" max="1538" width="8.42578125" bestFit="1" customWidth="1"/>
    <col min="1793" max="1793" width="21.28515625" bestFit="1" customWidth="1"/>
    <col min="1794" max="1794" width="8.42578125" bestFit="1" customWidth="1"/>
    <col min="2049" max="2049" width="21.28515625" bestFit="1" customWidth="1"/>
    <col min="2050" max="2050" width="8.42578125" bestFit="1" customWidth="1"/>
    <col min="2305" max="2305" width="21.28515625" bestFit="1" customWidth="1"/>
    <col min="2306" max="2306" width="8.42578125" bestFit="1" customWidth="1"/>
    <col min="2561" max="2561" width="21.28515625" bestFit="1" customWidth="1"/>
    <col min="2562" max="2562" width="8.42578125" bestFit="1" customWidth="1"/>
    <col min="2817" max="2817" width="21.28515625" bestFit="1" customWidth="1"/>
    <col min="2818" max="2818" width="8.42578125" bestFit="1" customWidth="1"/>
    <col min="3073" max="3073" width="21.28515625" bestFit="1" customWidth="1"/>
    <col min="3074" max="3074" width="8.42578125" bestFit="1" customWidth="1"/>
    <col min="3329" max="3329" width="21.28515625" bestFit="1" customWidth="1"/>
    <col min="3330" max="3330" width="8.42578125" bestFit="1" customWidth="1"/>
    <col min="3585" max="3585" width="21.28515625" bestFit="1" customWidth="1"/>
    <col min="3586" max="3586" width="8.42578125" bestFit="1" customWidth="1"/>
    <col min="3841" max="3841" width="21.28515625" bestFit="1" customWidth="1"/>
    <col min="3842" max="3842" width="8.42578125" bestFit="1" customWidth="1"/>
    <col min="4097" max="4097" width="21.28515625" bestFit="1" customWidth="1"/>
    <col min="4098" max="4098" width="8.42578125" bestFit="1" customWidth="1"/>
    <col min="4353" max="4353" width="21.28515625" bestFit="1" customWidth="1"/>
    <col min="4354" max="4354" width="8.42578125" bestFit="1" customWidth="1"/>
    <col min="4609" max="4609" width="21.28515625" bestFit="1" customWidth="1"/>
    <col min="4610" max="4610" width="8.42578125" bestFit="1" customWidth="1"/>
    <col min="4865" max="4865" width="21.28515625" bestFit="1" customWidth="1"/>
    <col min="4866" max="4866" width="8.42578125" bestFit="1" customWidth="1"/>
    <col min="5121" max="5121" width="21.28515625" bestFit="1" customWidth="1"/>
    <col min="5122" max="5122" width="8.42578125" bestFit="1" customWidth="1"/>
    <col min="5377" max="5377" width="21.28515625" bestFit="1" customWidth="1"/>
    <col min="5378" max="5378" width="8.42578125" bestFit="1" customWidth="1"/>
    <col min="5633" max="5633" width="21.28515625" bestFit="1" customWidth="1"/>
    <col min="5634" max="5634" width="8.42578125" bestFit="1" customWidth="1"/>
    <col min="5889" max="5889" width="21.28515625" bestFit="1" customWidth="1"/>
    <col min="5890" max="5890" width="8.42578125" bestFit="1" customWidth="1"/>
    <col min="6145" max="6145" width="21.28515625" bestFit="1" customWidth="1"/>
    <col min="6146" max="6146" width="8.42578125" bestFit="1" customWidth="1"/>
    <col min="6401" max="6401" width="21.28515625" bestFit="1" customWidth="1"/>
    <col min="6402" max="6402" width="8.42578125" bestFit="1" customWidth="1"/>
    <col min="6657" max="6657" width="21.28515625" bestFit="1" customWidth="1"/>
    <col min="6658" max="6658" width="8.42578125" bestFit="1" customWidth="1"/>
    <col min="6913" max="6913" width="21.28515625" bestFit="1" customWidth="1"/>
    <col min="6914" max="6914" width="8.42578125" bestFit="1" customWidth="1"/>
    <col min="7169" max="7169" width="21.28515625" bestFit="1" customWidth="1"/>
    <col min="7170" max="7170" width="8.42578125" bestFit="1" customWidth="1"/>
    <col min="7425" max="7425" width="21.28515625" bestFit="1" customWidth="1"/>
    <col min="7426" max="7426" width="8.42578125" bestFit="1" customWidth="1"/>
    <col min="7681" max="7681" width="21.28515625" bestFit="1" customWidth="1"/>
    <col min="7682" max="7682" width="8.42578125" bestFit="1" customWidth="1"/>
    <col min="7937" max="7937" width="21.28515625" bestFit="1" customWidth="1"/>
    <col min="7938" max="7938" width="8.42578125" bestFit="1" customWidth="1"/>
    <col min="8193" max="8193" width="21.28515625" bestFit="1" customWidth="1"/>
    <col min="8194" max="8194" width="8.42578125" bestFit="1" customWidth="1"/>
    <col min="8449" max="8449" width="21.28515625" bestFit="1" customWidth="1"/>
    <col min="8450" max="8450" width="8.42578125" bestFit="1" customWidth="1"/>
    <col min="8705" max="8705" width="21.28515625" bestFit="1" customWidth="1"/>
    <col min="8706" max="8706" width="8.42578125" bestFit="1" customWidth="1"/>
    <col min="8961" max="8961" width="21.28515625" bestFit="1" customWidth="1"/>
    <col min="8962" max="8962" width="8.42578125" bestFit="1" customWidth="1"/>
    <col min="9217" max="9217" width="21.28515625" bestFit="1" customWidth="1"/>
    <col min="9218" max="9218" width="8.42578125" bestFit="1" customWidth="1"/>
    <col min="9473" max="9473" width="21.28515625" bestFit="1" customWidth="1"/>
    <col min="9474" max="9474" width="8.42578125" bestFit="1" customWidth="1"/>
    <col min="9729" max="9729" width="21.28515625" bestFit="1" customWidth="1"/>
    <col min="9730" max="9730" width="8.42578125" bestFit="1" customWidth="1"/>
    <col min="9985" max="9985" width="21.28515625" bestFit="1" customWidth="1"/>
    <col min="9986" max="9986" width="8.42578125" bestFit="1" customWidth="1"/>
    <col min="10241" max="10241" width="21.28515625" bestFit="1" customWidth="1"/>
    <col min="10242" max="10242" width="8.42578125" bestFit="1" customWidth="1"/>
    <col min="10497" max="10497" width="21.28515625" bestFit="1" customWidth="1"/>
    <col min="10498" max="10498" width="8.42578125" bestFit="1" customWidth="1"/>
    <col min="10753" max="10753" width="21.28515625" bestFit="1" customWidth="1"/>
    <col min="10754" max="10754" width="8.42578125" bestFit="1" customWidth="1"/>
    <col min="11009" max="11009" width="21.28515625" bestFit="1" customWidth="1"/>
    <col min="11010" max="11010" width="8.42578125" bestFit="1" customWidth="1"/>
    <col min="11265" max="11265" width="21.28515625" bestFit="1" customWidth="1"/>
    <col min="11266" max="11266" width="8.42578125" bestFit="1" customWidth="1"/>
    <col min="11521" max="11521" width="21.28515625" bestFit="1" customWidth="1"/>
    <col min="11522" max="11522" width="8.42578125" bestFit="1" customWidth="1"/>
    <col min="11777" max="11777" width="21.28515625" bestFit="1" customWidth="1"/>
    <col min="11778" max="11778" width="8.42578125" bestFit="1" customWidth="1"/>
    <col min="12033" max="12033" width="21.28515625" bestFit="1" customWidth="1"/>
    <col min="12034" max="12034" width="8.42578125" bestFit="1" customWidth="1"/>
    <col min="12289" max="12289" width="21.28515625" bestFit="1" customWidth="1"/>
    <col min="12290" max="12290" width="8.42578125" bestFit="1" customWidth="1"/>
    <col min="12545" max="12545" width="21.28515625" bestFit="1" customWidth="1"/>
    <col min="12546" max="12546" width="8.42578125" bestFit="1" customWidth="1"/>
    <col min="12801" max="12801" width="21.28515625" bestFit="1" customWidth="1"/>
    <col min="12802" max="12802" width="8.42578125" bestFit="1" customWidth="1"/>
    <col min="13057" max="13057" width="21.28515625" bestFit="1" customWidth="1"/>
    <col min="13058" max="13058" width="8.42578125" bestFit="1" customWidth="1"/>
    <col min="13313" max="13313" width="21.28515625" bestFit="1" customWidth="1"/>
    <col min="13314" max="13314" width="8.42578125" bestFit="1" customWidth="1"/>
    <col min="13569" max="13569" width="21.28515625" bestFit="1" customWidth="1"/>
    <col min="13570" max="13570" width="8.42578125" bestFit="1" customWidth="1"/>
    <col min="13825" max="13825" width="21.28515625" bestFit="1" customWidth="1"/>
    <col min="13826" max="13826" width="8.42578125" bestFit="1" customWidth="1"/>
    <col min="14081" max="14081" width="21.28515625" bestFit="1" customWidth="1"/>
    <col min="14082" max="14082" width="8.42578125" bestFit="1" customWidth="1"/>
    <col min="14337" max="14337" width="21.28515625" bestFit="1" customWidth="1"/>
    <col min="14338" max="14338" width="8.42578125" bestFit="1" customWidth="1"/>
    <col min="14593" max="14593" width="21.28515625" bestFit="1" customWidth="1"/>
    <col min="14594" max="14594" width="8.42578125" bestFit="1" customWidth="1"/>
    <col min="14849" max="14849" width="21.28515625" bestFit="1" customWidth="1"/>
    <col min="14850" max="14850" width="8.42578125" bestFit="1" customWidth="1"/>
    <col min="15105" max="15105" width="21.28515625" bestFit="1" customWidth="1"/>
    <col min="15106" max="15106" width="8.42578125" bestFit="1" customWidth="1"/>
    <col min="15361" max="15361" width="21.28515625" bestFit="1" customWidth="1"/>
    <col min="15362" max="15362" width="8.42578125" bestFit="1" customWidth="1"/>
    <col min="15617" max="15617" width="21.28515625" bestFit="1" customWidth="1"/>
    <col min="15618" max="15618" width="8.42578125" bestFit="1" customWidth="1"/>
    <col min="15873" max="15873" width="21.28515625" bestFit="1" customWidth="1"/>
    <col min="15874" max="15874" width="8.42578125" bestFit="1" customWidth="1"/>
    <col min="16129" max="16129" width="21.28515625" bestFit="1" customWidth="1"/>
    <col min="16130" max="16130" width="8.42578125" bestFit="1" customWidth="1"/>
  </cols>
  <sheetData>
    <row r="1" spans="1:2" x14ac:dyDescent="0.25">
      <c r="A1" s="20" t="s">
        <v>2359</v>
      </c>
      <c r="B1" s="20" t="s">
        <v>2360</v>
      </c>
    </row>
    <row r="3" spans="1:2" x14ac:dyDescent="0.25">
      <c r="A3" s="21" t="s">
        <v>2361</v>
      </c>
      <c r="B3" s="22" t="s">
        <v>2362</v>
      </c>
    </row>
    <row r="4" spans="1:2" x14ac:dyDescent="0.25">
      <c r="A4" s="23" t="s">
        <v>2362</v>
      </c>
      <c r="B4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301C-A9BA-472B-B0B4-E6108C62EC20}">
  <dimension ref="A1:AN1197"/>
  <sheetViews>
    <sheetView tabSelected="1" view="pageBreakPreview" zoomScale="60" zoomScaleNormal="120" workbookViewId="0">
      <pane xSplit="11" ySplit="2" topLeftCell="L318" activePane="bottomRight" state="frozen"/>
      <selection pane="topRight" activeCell="L1" sqref="L1"/>
      <selection pane="bottomLeft" activeCell="A3" sqref="A3"/>
      <selection pane="bottomRight" activeCell="O342" sqref="O342"/>
    </sheetView>
  </sheetViews>
  <sheetFormatPr baseColWidth="10" defaultRowHeight="15" x14ac:dyDescent="0.25"/>
  <cols>
    <col min="1" max="1" width="14.42578125" customWidth="1"/>
    <col min="2" max="2" width="71.140625" bestFit="1" customWidth="1"/>
    <col min="3" max="11" width="0" hidden="1" customWidth="1"/>
    <col min="12" max="15" width="16.7109375" customWidth="1"/>
    <col min="16" max="23" width="0" hidden="1" customWidth="1"/>
    <col min="24" max="25" width="16.7109375" customWidth="1"/>
    <col min="26" max="32" width="0" hidden="1" customWidth="1"/>
    <col min="33" max="33" width="16.7109375" customWidth="1"/>
    <col min="34" max="34" width="0" hidden="1" customWidth="1"/>
    <col min="35" max="35" width="11.85546875" customWidth="1"/>
  </cols>
  <sheetData>
    <row r="1" spans="1:40" ht="32.25" customHeight="1" x14ac:dyDescent="0.25">
      <c r="A1" s="51" t="s">
        <v>0</v>
      </c>
      <c r="B1" s="52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0" ht="71.25" customHeight="1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J2" s="6" t="s">
        <v>2366</v>
      </c>
      <c r="AK2" s="6" t="s">
        <v>2367</v>
      </c>
      <c r="AL2" s="6" t="s">
        <v>2363</v>
      </c>
      <c r="AM2" s="6" t="s">
        <v>2364</v>
      </c>
      <c r="AN2" s="6" t="s">
        <v>2365</v>
      </c>
    </row>
    <row r="3" spans="1:40" x14ac:dyDescent="0.25">
      <c r="A3" s="7" t="s">
        <v>35</v>
      </c>
      <c r="B3" s="7" t="s">
        <v>36</v>
      </c>
      <c r="C3" s="8" t="s">
        <v>37</v>
      </c>
      <c r="D3" s="9"/>
      <c r="E3" s="9"/>
      <c r="F3" s="9"/>
      <c r="G3" s="10">
        <v>0</v>
      </c>
      <c r="H3" s="10">
        <v>-11978003</v>
      </c>
      <c r="I3" s="10">
        <v>-10867816</v>
      </c>
      <c r="J3" s="10">
        <v>-8039412</v>
      </c>
      <c r="K3" s="10">
        <v>-8460695</v>
      </c>
      <c r="L3" s="10">
        <v>-11016585</v>
      </c>
      <c r="M3" s="10">
        <v>-11586040</v>
      </c>
      <c r="N3" s="10">
        <v>-9775683</v>
      </c>
      <c r="O3" s="10">
        <v>-10664268</v>
      </c>
      <c r="P3" s="10">
        <v>0</v>
      </c>
      <c r="Q3" s="10">
        <v>-10664268</v>
      </c>
      <c r="R3" s="10">
        <v>-10867816</v>
      </c>
      <c r="S3" s="10">
        <v>0</v>
      </c>
      <c r="T3" s="10">
        <v>-10867816</v>
      </c>
      <c r="U3" s="10">
        <v>0</v>
      </c>
      <c r="V3" s="10">
        <v>-10867816</v>
      </c>
      <c r="W3" s="10">
        <v>203548</v>
      </c>
      <c r="X3" s="11" t="s">
        <v>38</v>
      </c>
      <c r="Y3" s="10">
        <v>-11978003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-1313735</v>
      </c>
      <c r="AH3" s="10"/>
      <c r="AJ3" s="24">
        <f>(M3-L3)/L3</f>
        <v>5.1690700884166919E-2</v>
      </c>
      <c r="AK3" s="24">
        <f>(O3-M3)/M3</f>
        <v>-7.9558848407221106E-2</v>
      </c>
      <c r="AL3" s="24">
        <f>AG3/O3</f>
        <v>0.1231903586819086</v>
      </c>
      <c r="AM3" s="24">
        <f>(Y3-L3)/L3</f>
        <v>8.7270056918727537E-2</v>
      </c>
      <c r="AN3" s="24">
        <f>AM3/3</f>
        <v>2.9090018972909179E-2</v>
      </c>
    </row>
    <row r="4" spans="1:40" x14ac:dyDescent="0.25">
      <c r="A4" s="7" t="s">
        <v>39</v>
      </c>
      <c r="B4" s="7" t="s">
        <v>40</v>
      </c>
      <c r="C4" s="8" t="s">
        <v>37</v>
      </c>
      <c r="D4" s="9"/>
      <c r="E4" s="9"/>
      <c r="F4" s="9"/>
      <c r="G4" s="10">
        <v>0</v>
      </c>
      <c r="H4" s="10">
        <v>0</v>
      </c>
      <c r="I4" s="10">
        <v>0</v>
      </c>
      <c r="J4" s="10">
        <v>167573</v>
      </c>
      <c r="K4" s="10">
        <v>773</v>
      </c>
      <c r="L4" s="10">
        <v>-10</v>
      </c>
      <c r="M4" s="10">
        <v>0</v>
      </c>
      <c r="N4" s="10">
        <v>42084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/>
      <c r="AL4" s="24"/>
    </row>
    <row r="5" spans="1:40" x14ac:dyDescent="0.25">
      <c r="A5" s="7" t="s">
        <v>41</v>
      </c>
      <c r="B5" s="7" t="s">
        <v>42</v>
      </c>
      <c r="C5" s="8" t="s">
        <v>37</v>
      </c>
      <c r="D5" s="9"/>
      <c r="E5" s="9"/>
      <c r="F5" s="9"/>
      <c r="G5" s="10">
        <v>0</v>
      </c>
      <c r="H5" s="10">
        <v>0</v>
      </c>
      <c r="I5" s="10">
        <v>-170126</v>
      </c>
      <c r="J5" s="10">
        <v>-650378</v>
      </c>
      <c r="K5" s="10">
        <v>-799991</v>
      </c>
      <c r="L5" s="10">
        <v>-505305</v>
      </c>
      <c r="M5" s="10">
        <v>-648</v>
      </c>
      <c r="N5" s="10">
        <v>-489080.5</v>
      </c>
      <c r="O5" s="10">
        <v>-170126</v>
      </c>
      <c r="P5" s="10">
        <v>0</v>
      </c>
      <c r="Q5" s="10">
        <v>-170126</v>
      </c>
      <c r="R5" s="10">
        <v>-170126</v>
      </c>
      <c r="S5" s="10">
        <v>0</v>
      </c>
      <c r="T5" s="10">
        <v>-170126</v>
      </c>
      <c r="U5" s="10">
        <v>0</v>
      </c>
      <c r="V5" s="10">
        <v>-170126</v>
      </c>
      <c r="W5" s="10">
        <v>0</v>
      </c>
      <c r="X5" s="11" t="s">
        <v>43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170126</v>
      </c>
      <c r="AH5" s="10"/>
      <c r="AJ5" s="24">
        <f>(M5-L5)/L5</f>
        <v>-0.99871760619823668</v>
      </c>
      <c r="AK5" s="24">
        <f>(O5-M5)/M5</f>
        <v>261.54012345679013</v>
      </c>
      <c r="AL5" s="24">
        <f>AG5/O5</f>
        <v>-1</v>
      </c>
      <c r="AM5" s="24">
        <f>(Y5-L5)/L5</f>
        <v>-1</v>
      </c>
      <c r="AN5" s="24">
        <f>AM5/3</f>
        <v>-0.33333333333333331</v>
      </c>
    </row>
    <row r="6" spans="1:40" x14ac:dyDescent="0.25">
      <c r="A6" s="7" t="s">
        <v>44</v>
      </c>
      <c r="B6" s="7" t="s">
        <v>45</v>
      </c>
      <c r="C6" s="8" t="s">
        <v>37</v>
      </c>
      <c r="D6" s="9"/>
      <c r="E6" s="9"/>
      <c r="F6" s="9"/>
      <c r="G6" s="10">
        <v>0</v>
      </c>
      <c r="H6" s="10">
        <v>0</v>
      </c>
      <c r="I6" s="10">
        <v>-4972</v>
      </c>
      <c r="J6" s="10">
        <v>0</v>
      </c>
      <c r="K6" s="10">
        <v>-123</v>
      </c>
      <c r="L6" s="10">
        <v>0</v>
      </c>
      <c r="M6" s="10">
        <v>0</v>
      </c>
      <c r="N6" s="10">
        <v>-30.75</v>
      </c>
      <c r="O6" s="10">
        <v>0</v>
      </c>
      <c r="P6" s="10">
        <v>0</v>
      </c>
      <c r="Q6" s="10">
        <v>0</v>
      </c>
      <c r="R6" s="10">
        <v>-4972</v>
      </c>
      <c r="S6" s="10">
        <v>0</v>
      </c>
      <c r="T6" s="10">
        <v>-4972</v>
      </c>
      <c r="U6" s="10">
        <v>0</v>
      </c>
      <c r="V6" s="10">
        <v>-4972</v>
      </c>
      <c r="W6" s="10">
        <v>4972</v>
      </c>
      <c r="X6" s="10" t="s">
        <v>46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/>
      <c r="AL6" s="24"/>
    </row>
    <row r="7" spans="1:40" x14ac:dyDescent="0.25">
      <c r="A7" s="7" t="s">
        <v>47</v>
      </c>
      <c r="B7" s="7" t="s">
        <v>48</v>
      </c>
      <c r="C7" s="8" t="s">
        <v>37</v>
      </c>
      <c r="D7" s="9"/>
      <c r="E7" s="9"/>
      <c r="F7" s="9"/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/>
      <c r="AL7" s="24"/>
    </row>
    <row r="8" spans="1:40" x14ac:dyDescent="0.25">
      <c r="A8" s="7" t="s">
        <v>49</v>
      </c>
      <c r="B8" s="7" t="s">
        <v>50</v>
      </c>
      <c r="C8" s="8" t="s">
        <v>37</v>
      </c>
      <c r="D8" s="9"/>
      <c r="E8" s="9"/>
      <c r="F8" s="9"/>
      <c r="G8" s="10">
        <v>0</v>
      </c>
      <c r="H8" s="10">
        <v>-1254</v>
      </c>
      <c r="I8" s="10">
        <v>-1571</v>
      </c>
      <c r="J8" s="10">
        <v>-1375</v>
      </c>
      <c r="K8" s="10">
        <v>-1350</v>
      </c>
      <c r="L8" s="10">
        <v>-744</v>
      </c>
      <c r="M8" s="10">
        <v>-1060</v>
      </c>
      <c r="N8" s="10">
        <v>-1132.25</v>
      </c>
      <c r="O8" s="10">
        <v>-1040</v>
      </c>
      <c r="P8" s="10">
        <v>0</v>
      </c>
      <c r="Q8" s="10">
        <v>-1040</v>
      </c>
      <c r="R8" s="10">
        <v>-1571</v>
      </c>
      <c r="S8" s="10">
        <v>0</v>
      </c>
      <c r="T8" s="10">
        <v>-1571</v>
      </c>
      <c r="U8" s="10">
        <v>0</v>
      </c>
      <c r="V8" s="10">
        <v>-1571</v>
      </c>
      <c r="W8" s="10">
        <v>531</v>
      </c>
      <c r="X8" s="10">
        <v>0</v>
      </c>
      <c r="Y8" s="10">
        <v>-1254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-214</v>
      </c>
      <c r="AH8" s="10"/>
      <c r="AJ8" s="24">
        <f t="shared" ref="AJ8:AJ15" si="0">(M8-L8)/L8</f>
        <v>0.42473118279569894</v>
      </c>
      <c r="AK8" s="24">
        <f t="shared" ref="AK8:AK15" si="1">(O8-M8)/M8</f>
        <v>-1.8867924528301886E-2</v>
      </c>
      <c r="AL8" s="24">
        <f t="shared" ref="AL8:AL15" si="2">AG8/O8</f>
        <v>0.20576923076923076</v>
      </c>
      <c r="AM8" s="24">
        <f t="shared" ref="AM8:AM15" si="3">(Y8-L8)/L8</f>
        <v>0.68548387096774188</v>
      </c>
      <c r="AN8" s="24">
        <f t="shared" ref="AN8:AN15" si="4">AM8/3</f>
        <v>0.22849462365591397</v>
      </c>
    </row>
    <row r="9" spans="1:40" x14ac:dyDescent="0.25">
      <c r="A9" s="7" t="s">
        <v>51</v>
      </c>
      <c r="B9" s="7" t="s">
        <v>52</v>
      </c>
      <c r="C9" s="8" t="s">
        <v>37</v>
      </c>
      <c r="D9" s="9"/>
      <c r="E9" s="9"/>
      <c r="F9" s="9"/>
      <c r="G9" s="10">
        <v>0</v>
      </c>
      <c r="H9" s="10">
        <v>-30342</v>
      </c>
      <c r="I9" s="10">
        <v>-30291</v>
      </c>
      <c r="J9" s="10">
        <v>-29210</v>
      </c>
      <c r="K9" s="10">
        <v>-29119</v>
      </c>
      <c r="L9" s="10">
        <v>-45453</v>
      </c>
      <c r="M9" s="10">
        <v>-19958</v>
      </c>
      <c r="N9" s="10">
        <v>-30935</v>
      </c>
      <c r="O9" s="10">
        <v>-30552</v>
      </c>
      <c r="P9" s="10">
        <v>0</v>
      </c>
      <c r="Q9" s="10">
        <v>-30552</v>
      </c>
      <c r="R9" s="10">
        <v>-30291</v>
      </c>
      <c r="S9" s="10">
        <v>0</v>
      </c>
      <c r="T9" s="10">
        <v>-30291</v>
      </c>
      <c r="U9" s="10">
        <v>0</v>
      </c>
      <c r="V9" s="10">
        <v>-30291</v>
      </c>
      <c r="W9" s="10">
        <v>-261</v>
      </c>
      <c r="X9" s="10">
        <v>0</v>
      </c>
      <c r="Y9" s="10">
        <v>-30342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210</v>
      </c>
      <c r="AH9" s="10"/>
      <c r="AJ9" s="24">
        <f t="shared" si="0"/>
        <v>-0.56090907090841091</v>
      </c>
      <c r="AK9" s="24">
        <f t="shared" si="1"/>
        <v>0.53081471089287502</v>
      </c>
      <c r="AL9" s="24">
        <f t="shared" si="2"/>
        <v>-6.8735271013354278E-3</v>
      </c>
      <c r="AM9" s="24">
        <f t="shared" si="3"/>
        <v>-0.33245330341231599</v>
      </c>
      <c r="AN9" s="24">
        <f t="shared" si="4"/>
        <v>-0.11081776780410534</v>
      </c>
    </row>
    <row r="10" spans="1:40" x14ac:dyDescent="0.25">
      <c r="A10" s="7" t="s">
        <v>53</v>
      </c>
      <c r="B10" s="7" t="s">
        <v>54</v>
      </c>
      <c r="C10" s="8" t="s">
        <v>37</v>
      </c>
      <c r="D10" s="9"/>
      <c r="E10" s="9"/>
      <c r="F10" s="9"/>
      <c r="G10" s="10">
        <v>0</v>
      </c>
      <c r="H10" s="10">
        <v>-5291</v>
      </c>
      <c r="I10" s="10">
        <v>-5145</v>
      </c>
      <c r="J10" s="10">
        <v>-5301</v>
      </c>
      <c r="K10" s="10">
        <v>-5292</v>
      </c>
      <c r="L10" s="10">
        <v>-5145</v>
      </c>
      <c r="M10" s="10">
        <v>-5084</v>
      </c>
      <c r="N10" s="10">
        <v>-5205.5</v>
      </c>
      <c r="O10" s="10">
        <v>-5436</v>
      </c>
      <c r="P10" s="10">
        <v>0</v>
      </c>
      <c r="Q10" s="10">
        <v>-5436</v>
      </c>
      <c r="R10" s="10">
        <v>-5145</v>
      </c>
      <c r="S10" s="10">
        <v>0</v>
      </c>
      <c r="T10" s="10">
        <v>-5145</v>
      </c>
      <c r="U10" s="10">
        <v>0</v>
      </c>
      <c r="V10" s="10">
        <v>-5145</v>
      </c>
      <c r="W10" s="10">
        <v>-291</v>
      </c>
      <c r="X10" s="10">
        <v>0</v>
      </c>
      <c r="Y10" s="10">
        <v>-5291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145</v>
      </c>
      <c r="AH10" s="10"/>
      <c r="AJ10" s="24">
        <f t="shared" si="0"/>
        <v>-1.185617103984451E-2</v>
      </c>
      <c r="AK10" s="24">
        <f t="shared" si="1"/>
        <v>6.9236821400472076E-2</v>
      </c>
      <c r="AL10" s="24">
        <f t="shared" si="2"/>
        <v>-2.6674025018395879E-2</v>
      </c>
      <c r="AM10" s="24">
        <f t="shared" si="3"/>
        <v>2.8377065111758991E-2</v>
      </c>
      <c r="AN10" s="24">
        <f t="shared" si="4"/>
        <v>9.4590217039196636E-3</v>
      </c>
    </row>
    <row r="11" spans="1:40" x14ac:dyDescent="0.25">
      <c r="A11" s="7" t="s">
        <v>55</v>
      </c>
      <c r="B11" s="7" t="s">
        <v>56</v>
      </c>
      <c r="C11" s="8" t="s">
        <v>37</v>
      </c>
      <c r="D11" s="9"/>
      <c r="E11" s="9"/>
      <c r="F11" s="9"/>
      <c r="G11" s="10">
        <v>0</v>
      </c>
      <c r="H11" s="10">
        <v>-5475</v>
      </c>
      <c r="I11" s="10">
        <v>-5580</v>
      </c>
      <c r="J11" s="10">
        <v>-5764</v>
      </c>
      <c r="K11" s="10">
        <v>-5714</v>
      </c>
      <c r="L11" s="10">
        <v>-5580</v>
      </c>
      <c r="M11" s="10">
        <v>-5865</v>
      </c>
      <c r="N11" s="10">
        <v>-5730.75</v>
      </c>
      <c r="O11" s="10">
        <v>-5895</v>
      </c>
      <c r="P11" s="10">
        <v>0</v>
      </c>
      <c r="Q11" s="10">
        <v>-5895</v>
      </c>
      <c r="R11" s="10">
        <v>-5580</v>
      </c>
      <c r="S11" s="10">
        <v>0</v>
      </c>
      <c r="T11" s="10">
        <v>-5580</v>
      </c>
      <c r="U11" s="10">
        <v>0</v>
      </c>
      <c r="V11" s="10">
        <v>-5580</v>
      </c>
      <c r="W11" s="10">
        <v>-315</v>
      </c>
      <c r="X11" s="10">
        <v>0</v>
      </c>
      <c r="Y11" s="10">
        <v>-5475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420</v>
      </c>
      <c r="AH11" s="10"/>
      <c r="AJ11" s="24">
        <f t="shared" si="0"/>
        <v>5.1075268817204304E-2</v>
      </c>
      <c r="AK11" s="24">
        <f t="shared" si="1"/>
        <v>5.1150895140664966E-3</v>
      </c>
      <c r="AL11" s="24">
        <f t="shared" si="2"/>
        <v>-7.124681933842239E-2</v>
      </c>
      <c r="AM11" s="24">
        <f t="shared" si="3"/>
        <v>-1.8817204301075269E-2</v>
      </c>
      <c r="AN11" s="24">
        <f t="shared" si="4"/>
        <v>-6.2724014336917565E-3</v>
      </c>
    </row>
    <row r="12" spans="1:40" x14ac:dyDescent="0.25">
      <c r="A12" s="7" t="s">
        <v>57</v>
      </c>
      <c r="B12" s="7" t="s">
        <v>58</v>
      </c>
      <c r="C12" s="8" t="s">
        <v>37</v>
      </c>
      <c r="D12" s="9"/>
      <c r="E12" s="9"/>
      <c r="F12" s="9"/>
      <c r="G12" s="10">
        <v>0</v>
      </c>
      <c r="H12" s="10">
        <v>-7337</v>
      </c>
      <c r="I12" s="10">
        <v>-8082</v>
      </c>
      <c r="J12" s="10">
        <v>-8018</v>
      </c>
      <c r="K12" s="10">
        <v>-7967</v>
      </c>
      <c r="L12" s="10">
        <v>-3391</v>
      </c>
      <c r="M12" s="10">
        <v>-5709</v>
      </c>
      <c r="N12" s="10">
        <v>-6271.25</v>
      </c>
      <c r="O12" s="10">
        <v>-8224</v>
      </c>
      <c r="P12" s="10">
        <v>0</v>
      </c>
      <c r="Q12" s="10">
        <v>-8224</v>
      </c>
      <c r="R12" s="10">
        <v>-8082</v>
      </c>
      <c r="S12" s="10">
        <v>0</v>
      </c>
      <c r="T12" s="10">
        <v>-8082</v>
      </c>
      <c r="U12" s="10">
        <v>0</v>
      </c>
      <c r="V12" s="10">
        <v>-8082</v>
      </c>
      <c r="W12" s="10">
        <v>-142</v>
      </c>
      <c r="X12" s="10">
        <v>0</v>
      </c>
      <c r="Y12" s="10">
        <v>-7337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887</v>
      </c>
      <c r="AH12" s="10"/>
      <c r="AJ12" s="24">
        <f t="shared" si="0"/>
        <v>0.68357416691241524</v>
      </c>
      <c r="AK12" s="24">
        <f t="shared" si="1"/>
        <v>0.44053249255561394</v>
      </c>
      <c r="AL12" s="24">
        <f t="shared" si="2"/>
        <v>-0.10785505836575876</v>
      </c>
      <c r="AM12" s="24">
        <f t="shared" si="3"/>
        <v>1.1636685343556472</v>
      </c>
      <c r="AN12" s="24">
        <f t="shared" si="4"/>
        <v>0.38788951145188239</v>
      </c>
    </row>
    <row r="13" spans="1:40" x14ac:dyDescent="0.25">
      <c r="A13" s="7" t="s">
        <v>59</v>
      </c>
      <c r="B13" s="7" t="s">
        <v>60</v>
      </c>
      <c r="C13" s="8" t="s">
        <v>37</v>
      </c>
      <c r="D13" s="9"/>
      <c r="E13" s="9"/>
      <c r="F13" s="9"/>
      <c r="G13" s="10">
        <v>0</v>
      </c>
      <c r="H13" s="10">
        <v>-4999</v>
      </c>
      <c r="I13" s="10">
        <v>-2435</v>
      </c>
      <c r="J13" s="10">
        <v>-2498</v>
      </c>
      <c r="K13" s="10">
        <v>-2499</v>
      </c>
      <c r="L13" s="10">
        <v>0</v>
      </c>
      <c r="M13" s="10">
        <v>0</v>
      </c>
      <c r="N13" s="10">
        <v>-1249.25</v>
      </c>
      <c r="O13" s="10">
        <v>-2678</v>
      </c>
      <c r="P13" s="10">
        <v>0</v>
      </c>
      <c r="Q13" s="10">
        <v>-2678</v>
      </c>
      <c r="R13" s="10">
        <v>-2435</v>
      </c>
      <c r="S13" s="10">
        <v>0</v>
      </c>
      <c r="T13" s="10">
        <v>-2435</v>
      </c>
      <c r="U13" s="10">
        <v>0</v>
      </c>
      <c r="V13" s="10">
        <v>-2435</v>
      </c>
      <c r="W13" s="10">
        <v>-243</v>
      </c>
      <c r="X13" s="10">
        <v>0</v>
      </c>
      <c r="Y13" s="10">
        <v>-4999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-2321</v>
      </c>
      <c r="AH13" s="10"/>
      <c r="AJ13" s="24" t="e">
        <f>(M13-L13)/L13</f>
        <v>#DIV/0!</v>
      </c>
      <c r="AK13" s="24" t="e">
        <f t="shared" si="1"/>
        <v>#DIV/0!</v>
      </c>
      <c r="AL13" s="24">
        <f t="shared" si="2"/>
        <v>0.86669156086631816</v>
      </c>
      <c r="AM13" s="24" t="e">
        <f t="shared" si="3"/>
        <v>#DIV/0!</v>
      </c>
      <c r="AN13" s="24" t="e">
        <f t="shared" si="4"/>
        <v>#DIV/0!</v>
      </c>
    </row>
    <row r="14" spans="1:40" x14ac:dyDescent="0.25">
      <c r="A14" s="7" t="s">
        <v>61</v>
      </c>
      <c r="B14" s="7" t="s">
        <v>62</v>
      </c>
      <c r="C14" s="8" t="s">
        <v>37</v>
      </c>
      <c r="D14" s="9"/>
      <c r="E14" s="9"/>
      <c r="F14" s="9"/>
      <c r="G14" s="10">
        <v>0</v>
      </c>
      <c r="H14" s="10">
        <v>-19230</v>
      </c>
      <c r="I14" s="10">
        <v>-10338</v>
      </c>
      <c r="J14" s="10">
        <v>-28108</v>
      </c>
      <c r="K14" s="10">
        <v>-27589</v>
      </c>
      <c r="L14" s="10">
        <v>-23660</v>
      </c>
      <c r="M14" s="10">
        <v>-24063</v>
      </c>
      <c r="N14" s="10">
        <v>-25855</v>
      </c>
      <c r="O14" s="10">
        <v>-19311</v>
      </c>
      <c r="P14" s="10">
        <v>0</v>
      </c>
      <c r="Q14" s="10">
        <v>-19311</v>
      </c>
      <c r="R14" s="10">
        <v>-10338</v>
      </c>
      <c r="S14" s="10">
        <v>0</v>
      </c>
      <c r="T14" s="10">
        <v>-10338</v>
      </c>
      <c r="U14" s="10">
        <v>0</v>
      </c>
      <c r="V14" s="10">
        <v>-10338</v>
      </c>
      <c r="W14" s="10">
        <v>-8973</v>
      </c>
      <c r="X14" s="10">
        <v>0</v>
      </c>
      <c r="Y14" s="10">
        <v>-19230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81</v>
      </c>
      <c r="AH14" s="10"/>
      <c r="AJ14" s="24">
        <f t="shared" si="0"/>
        <v>1.7032967032967031E-2</v>
      </c>
      <c r="AK14" s="24">
        <f t="shared" si="1"/>
        <v>-0.19748161077172421</v>
      </c>
      <c r="AL14" s="24">
        <f t="shared" si="2"/>
        <v>-4.1945005437315523E-3</v>
      </c>
      <c r="AM14" s="24">
        <f t="shared" si="3"/>
        <v>-0.18723584108199492</v>
      </c>
      <c r="AN14" s="24">
        <f t="shared" si="4"/>
        <v>-6.2411947027331639E-2</v>
      </c>
    </row>
    <row r="15" spans="1:40" x14ac:dyDescent="0.25">
      <c r="A15" s="7" t="s">
        <v>63</v>
      </c>
      <c r="B15" s="7" t="s">
        <v>64</v>
      </c>
      <c r="C15" s="8" t="s">
        <v>37</v>
      </c>
      <c r="D15" s="9"/>
      <c r="E15" s="9"/>
      <c r="F15" s="9"/>
      <c r="G15" s="10">
        <v>0</v>
      </c>
      <c r="H15" s="10">
        <v>-3854</v>
      </c>
      <c r="I15" s="10">
        <v>0</v>
      </c>
      <c r="J15" s="10">
        <v>-8906</v>
      </c>
      <c r="K15" s="10">
        <v>-8900</v>
      </c>
      <c r="L15" s="10">
        <v>-15517</v>
      </c>
      <c r="M15" s="10">
        <v>37</v>
      </c>
      <c r="N15" s="10">
        <v>-8321.5</v>
      </c>
      <c r="O15" s="10">
        <v>-4003</v>
      </c>
      <c r="P15" s="10">
        <v>0</v>
      </c>
      <c r="Q15" s="10">
        <v>-4003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-4003</v>
      </c>
      <c r="X15" s="10">
        <v>0</v>
      </c>
      <c r="Y15" s="10">
        <v>-3854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149</v>
      </c>
      <c r="AH15" s="10"/>
      <c r="AJ15" s="24">
        <f t="shared" si="0"/>
        <v>-1.0023844815363794</v>
      </c>
      <c r="AK15" s="24">
        <f t="shared" si="1"/>
        <v>-109.18918918918919</v>
      </c>
      <c r="AL15" s="24">
        <f t="shared" si="2"/>
        <v>-3.7222083437421935E-2</v>
      </c>
      <c r="AM15" s="24">
        <f t="shared" si="3"/>
        <v>-0.75162724753496168</v>
      </c>
      <c r="AN15" s="24">
        <f t="shared" si="4"/>
        <v>-0.25054241584498721</v>
      </c>
    </row>
    <row r="16" spans="1:40" x14ac:dyDescent="0.25">
      <c r="A16" s="7" t="s">
        <v>65</v>
      </c>
      <c r="B16" s="7" t="s">
        <v>66</v>
      </c>
      <c r="C16" s="8" t="s">
        <v>37</v>
      </c>
      <c r="D16" s="9"/>
      <c r="E16" s="9"/>
      <c r="F16" s="9"/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/>
      <c r="AL16" s="24"/>
    </row>
    <row r="17" spans="1:40" x14ac:dyDescent="0.25">
      <c r="A17" s="7" t="s">
        <v>67</v>
      </c>
      <c r="B17" s="7" t="s">
        <v>68</v>
      </c>
      <c r="C17" s="8" t="s">
        <v>37</v>
      </c>
      <c r="D17" s="9"/>
      <c r="E17" s="9"/>
      <c r="F17" s="9"/>
      <c r="G17" s="10">
        <v>0</v>
      </c>
      <c r="H17" s="10">
        <v>-15930</v>
      </c>
      <c r="I17" s="10">
        <v>-19944</v>
      </c>
      <c r="J17" s="10">
        <v>-19231</v>
      </c>
      <c r="K17" s="10">
        <v>-19509</v>
      </c>
      <c r="L17" s="10">
        <v>-18529</v>
      </c>
      <c r="M17" s="10">
        <v>-19150</v>
      </c>
      <c r="N17" s="10">
        <v>-19104.75</v>
      </c>
      <c r="O17" s="10">
        <v>-19944</v>
      </c>
      <c r="P17" s="10">
        <v>0</v>
      </c>
      <c r="Q17" s="10">
        <v>-19944</v>
      </c>
      <c r="R17" s="10">
        <v>-19944</v>
      </c>
      <c r="S17" s="10">
        <v>0</v>
      </c>
      <c r="T17" s="10">
        <v>-19944</v>
      </c>
      <c r="U17" s="10">
        <v>0</v>
      </c>
      <c r="V17" s="10">
        <v>-19944</v>
      </c>
      <c r="W17" s="10">
        <v>0</v>
      </c>
      <c r="X17" s="10">
        <v>0</v>
      </c>
      <c r="Y17" s="10">
        <v>-15930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4014</v>
      </c>
      <c r="AH17" s="10"/>
      <c r="AJ17" s="24">
        <f t="shared" ref="AJ17:AJ20" si="5">(M17-L17)/L17</f>
        <v>3.3515030492741106E-2</v>
      </c>
      <c r="AK17" s="24">
        <f t="shared" ref="AK17:AK20" si="6">(O17-M17)/M17</f>
        <v>4.14621409921671E-2</v>
      </c>
      <c r="AL17" s="24">
        <f t="shared" ref="AL17:AL20" si="7">AG17/O17</f>
        <v>-0.20126353790613719</v>
      </c>
      <c r="AM17" s="24">
        <f t="shared" ref="AM17:AM20" si="8">(Y17-L17)/L17</f>
        <v>-0.14026660909924982</v>
      </c>
      <c r="AN17" s="24">
        <f t="shared" ref="AN17:AN20" si="9">AM17/3</f>
        <v>-4.6755536366416606E-2</v>
      </c>
    </row>
    <row r="18" spans="1:40" x14ac:dyDescent="0.25">
      <c r="A18" s="7" t="s">
        <v>69</v>
      </c>
      <c r="B18" s="7" t="s">
        <v>70</v>
      </c>
      <c r="C18" s="8" t="s">
        <v>37</v>
      </c>
      <c r="D18" s="9"/>
      <c r="E18" s="9"/>
      <c r="F18" s="9"/>
      <c r="G18" s="10">
        <v>0</v>
      </c>
      <c r="H18" s="10">
        <v>-3458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-5649</v>
      </c>
      <c r="P18" s="10">
        <v>0</v>
      </c>
      <c r="Q18" s="10">
        <v>-5649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-5649</v>
      </c>
      <c r="X18" s="10">
        <v>0</v>
      </c>
      <c r="Y18" s="10">
        <v>-3458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2191</v>
      </c>
      <c r="AH18" s="10"/>
      <c r="AJ18" s="24" t="e">
        <f t="shared" si="5"/>
        <v>#DIV/0!</v>
      </c>
      <c r="AK18" s="24" t="e">
        <f t="shared" si="6"/>
        <v>#DIV/0!</v>
      </c>
      <c r="AL18" s="24">
        <f t="shared" si="7"/>
        <v>-0.38785625774473359</v>
      </c>
      <c r="AM18" s="24" t="e">
        <f t="shared" si="8"/>
        <v>#DIV/0!</v>
      </c>
      <c r="AN18" s="24" t="e">
        <f t="shared" si="9"/>
        <v>#DIV/0!</v>
      </c>
    </row>
    <row r="19" spans="1:40" x14ac:dyDescent="0.25">
      <c r="A19" s="7" t="s">
        <v>71</v>
      </c>
      <c r="B19" s="7" t="s">
        <v>72</v>
      </c>
      <c r="C19" s="8" t="s">
        <v>37</v>
      </c>
      <c r="D19" s="9"/>
      <c r="E19" s="9"/>
      <c r="F19" s="9"/>
      <c r="G19" s="10">
        <v>0</v>
      </c>
      <c r="H19" s="10">
        <v>-29098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-25632</v>
      </c>
      <c r="P19" s="10">
        <v>0</v>
      </c>
      <c r="Q19" s="10">
        <v>-25632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-25632</v>
      </c>
      <c r="X19" s="10">
        <v>0</v>
      </c>
      <c r="Y19" s="10">
        <v>-29098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-3466</v>
      </c>
      <c r="AH19" s="10"/>
      <c r="AJ19" s="24" t="e">
        <f t="shared" si="5"/>
        <v>#DIV/0!</v>
      </c>
      <c r="AK19" s="24" t="e">
        <f t="shared" si="6"/>
        <v>#DIV/0!</v>
      </c>
      <c r="AL19" s="24">
        <f t="shared" si="7"/>
        <v>0.13522159800249689</v>
      </c>
      <c r="AM19" s="24" t="e">
        <f t="shared" si="8"/>
        <v>#DIV/0!</v>
      </c>
      <c r="AN19" s="24" t="e">
        <f t="shared" si="9"/>
        <v>#DIV/0!</v>
      </c>
    </row>
    <row r="20" spans="1:40" x14ac:dyDescent="0.25">
      <c r="A20" s="7" t="s">
        <v>73</v>
      </c>
      <c r="B20" s="7" t="s">
        <v>74</v>
      </c>
      <c r="C20" s="8" t="s">
        <v>37</v>
      </c>
      <c r="D20" s="9"/>
      <c r="E20" s="9"/>
      <c r="F20" s="9"/>
      <c r="G20" s="10">
        <v>0</v>
      </c>
      <c r="H20" s="10">
        <v>-31673</v>
      </c>
      <c r="I20" s="10">
        <v>-43255</v>
      </c>
      <c r="J20" s="10">
        <v>0</v>
      </c>
      <c r="K20" s="10">
        <v>0</v>
      </c>
      <c r="L20" s="10">
        <v>-53505</v>
      </c>
      <c r="M20" s="10">
        <v>-17398</v>
      </c>
      <c r="N20" s="10">
        <v>-17725.75</v>
      </c>
      <c r="O20" s="10">
        <v>-43628</v>
      </c>
      <c r="P20" s="10">
        <v>0</v>
      </c>
      <c r="Q20" s="10">
        <v>-43628</v>
      </c>
      <c r="R20" s="10">
        <v>-43255</v>
      </c>
      <c r="S20" s="10">
        <v>0</v>
      </c>
      <c r="T20" s="10">
        <v>-43255</v>
      </c>
      <c r="U20" s="10">
        <v>0</v>
      </c>
      <c r="V20" s="10">
        <v>-43255</v>
      </c>
      <c r="W20" s="10">
        <v>-373</v>
      </c>
      <c r="X20" s="10">
        <v>0</v>
      </c>
      <c r="Y20" s="10">
        <v>-31673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11955</v>
      </c>
      <c r="AH20" s="10"/>
      <c r="AJ20" s="24">
        <f t="shared" si="5"/>
        <v>-0.67483412765162132</v>
      </c>
      <c r="AK20" s="24">
        <f t="shared" si="6"/>
        <v>1.5076445568456145</v>
      </c>
      <c r="AL20" s="24">
        <f t="shared" si="7"/>
        <v>-0.2740212707435592</v>
      </c>
      <c r="AM20" s="24">
        <f t="shared" si="8"/>
        <v>-0.40803663209045882</v>
      </c>
      <c r="AN20" s="24">
        <f t="shared" si="9"/>
        <v>-0.1360122106968196</v>
      </c>
    </row>
    <row r="21" spans="1:40" x14ac:dyDescent="0.25">
      <c r="A21" s="7" t="s">
        <v>75</v>
      </c>
      <c r="B21" s="7" t="s">
        <v>76</v>
      </c>
      <c r="C21" s="8" t="s">
        <v>37</v>
      </c>
      <c r="D21" s="9"/>
      <c r="E21" s="9"/>
      <c r="F21" s="9"/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/>
      <c r="AL21" s="24"/>
    </row>
    <row r="22" spans="1:40" x14ac:dyDescent="0.25">
      <c r="A22" s="7" t="s">
        <v>77</v>
      </c>
      <c r="B22" s="7" t="s">
        <v>78</v>
      </c>
      <c r="C22" s="8" t="s">
        <v>37</v>
      </c>
      <c r="D22" s="9"/>
      <c r="E22" s="9"/>
      <c r="F22" s="9"/>
      <c r="G22" s="10">
        <v>0</v>
      </c>
      <c r="H22" s="10">
        <v>-45111</v>
      </c>
      <c r="I22" s="10">
        <v>-34810</v>
      </c>
      <c r="J22" s="10">
        <v>-27279</v>
      </c>
      <c r="K22" s="10">
        <v>-27311</v>
      </c>
      <c r="L22" s="10">
        <v>-31508</v>
      </c>
      <c r="M22" s="10">
        <v>-46911</v>
      </c>
      <c r="N22" s="10">
        <v>-33252.25</v>
      </c>
      <c r="O22" s="10">
        <v>-43919</v>
      </c>
      <c r="P22" s="10">
        <v>0</v>
      </c>
      <c r="Q22" s="10">
        <v>-43919</v>
      </c>
      <c r="R22" s="10">
        <v>-46829</v>
      </c>
      <c r="S22" s="10">
        <v>0</v>
      </c>
      <c r="T22" s="10">
        <v>-46829</v>
      </c>
      <c r="U22" s="10">
        <v>0</v>
      </c>
      <c r="V22" s="10">
        <v>-46829</v>
      </c>
      <c r="W22" s="10">
        <v>2910</v>
      </c>
      <c r="X22" s="10" t="s">
        <v>79</v>
      </c>
      <c r="Y22" s="10">
        <v>-45111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-1192</v>
      </c>
      <c r="AH22" s="10"/>
      <c r="AJ22" s="24">
        <f t="shared" ref="AJ22:AJ31" si="10">(M22-L22)/L22</f>
        <v>0.48885997207058524</v>
      </c>
      <c r="AK22" s="24">
        <f t="shared" ref="AK22:AK31" si="11">(O22-M22)/M22</f>
        <v>-6.3780350024514501E-2</v>
      </c>
      <c r="AL22" s="24">
        <f t="shared" ref="AL22:AL31" si="12">AG22/O22</f>
        <v>2.7140872970696055E-2</v>
      </c>
      <c r="AM22" s="24">
        <f t="shared" ref="AM22:AM31" si="13">(Y22-L22)/L22</f>
        <v>0.43173162371461216</v>
      </c>
      <c r="AN22" s="24">
        <f t="shared" ref="AN22:AN31" si="14">AM22/3</f>
        <v>0.14391054123820404</v>
      </c>
    </row>
    <row r="23" spans="1:40" x14ac:dyDescent="0.25">
      <c r="A23" s="12" t="s">
        <v>80</v>
      </c>
      <c r="B23" s="13" t="s">
        <v>81</v>
      </c>
      <c r="C23" s="13"/>
      <c r="D23" s="14">
        <v>0</v>
      </c>
      <c r="E23" s="14">
        <v>0</v>
      </c>
      <c r="F23" s="14">
        <v>0</v>
      </c>
      <c r="G23" s="14">
        <v>0</v>
      </c>
      <c r="H23" s="14">
        <v>-12181055</v>
      </c>
      <c r="I23" s="14">
        <v>-11204365</v>
      </c>
      <c r="J23" s="14">
        <v>-8657907</v>
      </c>
      <c r="K23" s="14">
        <v>-9395286</v>
      </c>
      <c r="L23" s="14">
        <v>-11724932</v>
      </c>
      <c r="M23" s="14">
        <v>-11731849</v>
      </c>
      <c r="N23" s="14">
        <v>-10377493.5</v>
      </c>
      <c r="O23" s="14">
        <v>-11050305</v>
      </c>
      <c r="P23" s="14">
        <v>0</v>
      </c>
      <c r="Q23" s="14">
        <v>-11050305</v>
      </c>
      <c r="R23" s="14">
        <v>-11216384</v>
      </c>
      <c r="S23" s="14">
        <v>0</v>
      </c>
      <c r="T23" s="14">
        <v>-11216384</v>
      </c>
      <c r="U23" s="14">
        <v>0</v>
      </c>
      <c r="V23" s="14">
        <v>-11216384</v>
      </c>
      <c r="W23" s="14">
        <v>166079</v>
      </c>
      <c r="X23" s="14">
        <v>0</v>
      </c>
      <c r="Y23" s="14">
        <v>-12181055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-1130750</v>
      </c>
      <c r="AH23" s="14">
        <v>0</v>
      </c>
      <c r="AJ23" s="24">
        <f t="shared" si="10"/>
        <v>5.8993945551240724E-4</v>
      </c>
      <c r="AK23" s="24">
        <f t="shared" si="11"/>
        <v>-5.809348551963122E-2</v>
      </c>
      <c r="AL23" s="24">
        <f t="shared" si="12"/>
        <v>0.10232749231808534</v>
      </c>
      <c r="AM23" s="24">
        <f t="shared" si="13"/>
        <v>3.890197401571284E-2</v>
      </c>
      <c r="AN23" s="24">
        <f t="shared" si="14"/>
        <v>1.2967324671904279E-2</v>
      </c>
    </row>
    <row r="24" spans="1:40" ht="15.75" thickBot="1" x14ac:dyDescent="0.3">
      <c r="A24" s="15" t="s">
        <v>82</v>
      </c>
      <c r="B24" s="16" t="s">
        <v>83</v>
      </c>
      <c r="C24" s="16"/>
      <c r="D24" s="17">
        <v>0</v>
      </c>
      <c r="E24" s="17">
        <v>0</v>
      </c>
      <c r="F24" s="17">
        <v>0</v>
      </c>
      <c r="G24" s="17">
        <v>0</v>
      </c>
      <c r="H24" s="17">
        <v>-12181055</v>
      </c>
      <c r="I24" s="17">
        <v>-11204365</v>
      </c>
      <c r="J24" s="17">
        <v>-8657907</v>
      </c>
      <c r="K24" s="17">
        <v>-9395286</v>
      </c>
      <c r="L24" s="17">
        <v>-11724932</v>
      </c>
      <c r="M24" s="17">
        <v>-11731849</v>
      </c>
      <c r="N24" s="17">
        <v>-10377493.5</v>
      </c>
      <c r="O24" s="17">
        <v>-11050305</v>
      </c>
      <c r="P24" s="17">
        <v>0</v>
      </c>
      <c r="Q24" s="17">
        <v>-11050305</v>
      </c>
      <c r="R24" s="17">
        <v>-11216384</v>
      </c>
      <c r="S24" s="17">
        <v>0</v>
      </c>
      <c r="T24" s="17">
        <v>-11216384</v>
      </c>
      <c r="U24" s="17">
        <v>0</v>
      </c>
      <c r="V24" s="17">
        <v>-11216384</v>
      </c>
      <c r="W24" s="17">
        <v>166079</v>
      </c>
      <c r="X24" s="17">
        <v>0</v>
      </c>
      <c r="Y24" s="17">
        <v>-12181055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-1130750</v>
      </c>
      <c r="AH24" s="17">
        <v>0</v>
      </c>
      <c r="AJ24" s="24">
        <f t="shared" si="10"/>
        <v>5.8993945551240724E-4</v>
      </c>
      <c r="AK24" s="24">
        <f t="shared" si="11"/>
        <v>-5.809348551963122E-2</v>
      </c>
      <c r="AL24" s="24">
        <f>AG24/O24</f>
        <v>0.10232749231808534</v>
      </c>
      <c r="AM24" s="24">
        <f t="shared" si="13"/>
        <v>3.890197401571284E-2</v>
      </c>
      <c r="AN24" s="24">
        <f t="shared" si="14"/>
        <v>1.2967324671904279E-2</v>
      </c>
    </row>
    <row r="25" spans="1:40" ht="15.75" thickTop="1" x14ac:dyDescent="0.25">
      <c r="A25" s="7" t="s">
        <v>84</v>
      </c>
      <c r="B25" s="7" t="s">
        <v>85</v>
      </c>
      <c r="C25" s="8" t="s">
        <v>86</v>
      </c>
      <c r="D25" s="9"/>
      <c r="E25" s="9"/>
      <c r="F25" s="9"/>
      <c r="G25" s="10">
        <v>0</v>
      </c>
      <c r="H25" s="10">
        <v>-187060</v>
      </c>
      <c r="I25" s="10">
        <v>-167891</v>
      </c>
      <c r="J25" s="10">
        <v>-145022</v>
      </c>
      <c r="K25" s="10">
        <v>-150710</v>
      </c>
      <c r="L25" s="10">
        <v>-169440</v>
      </c>
      <c r="M25" s="10">
        <v>-150805</v>
      </c>
      <c r="N25" s="10">
        <v>-153994.25</v>
      </c>
      <c r="O25" s="10">
        <v>-167830</v>
      </c>
      <c r="P25" s="10">
        <v>0</v>
      </c>
      <c r="Q25" s="10">
        <v>-167830</v>
      </c>
      <c r="R25" s="10">
        <v>-167891</v>
      </c>
      <c r="S25" s="10">
        <v>0</v>
      </c>
      <c r="T25" s="10">
        <v>-167891</v>
      </c>
      <c r="U25" s="10">
        <v>0</v>
      </c>
      <c r="V25" s="10">
        <v>-167891</v>
      </c>
      <c r="W25" s="10">
        <v>61</v>
      </c>
      <c r="X25" s="10">
        <v>0</v>
      </c>
      <c r="Y25" s="10">
        <v>-187060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-19230</v>
      </c>
      <c r="AH25" s="10"/>
      <c r="AJ25" s="24">
        <f t="shared" si="10"/>
        <v>-0.10997993389990557</v>
      </c>
      <c r="AK25" s="24">
        <f t="shared" si="11"/>
        <v>0.11289413480985379</v>
      </c>
      <c r="AL25" s="24">
        <f t="shared" si="12"/>
        <v>0.11458022999463743</v>
      </c>
      <c r="AM25" s="24">
        <f t="shared" si="13"/>
        <v>0.10398961284230405</v>
      </c>
      <c r="AN25" s="24">
        <f t="shared" si="14"/>
        <v>3.4663204280768016E-2</v>
      </c>
    </row>
    <row r="26" spans="1:40" x14ac:dyDescent="0.25">
      <c r="A26" s="7" t="s">
        <v>87</v>
      </c>
      <c r="B26" s="7" t="s">
        <v>88</v>
      </c>
      <c r="C26" s="8" t="s">
        <v>86</v>
      </c>
      <c r="D26" s="9"/>
      <c r="E26" s="9"/>
      <c r="F26" s="9"/>
      <c r="G26" s="10">
        <v>0</v>
      </c>
      <c r="H26" s="10">
        <v>-99990</v>
      </c>
      <c r="I26" s="10">
        <v>-58565</v>
      </c>
      <c r="J26" s="10">
        <v>-83740</v>
      </c>
      <c r="K26" s="10">
        <v>-84425</v>
      </c>
      <c r="L26" s="10">
        <v>-83095</v>
      </c>
      <c r="M26" s="10">
        <v>-82770</v>
      </c>
      <c r="N26" s="10">
        <v>-83507.5</v>
      </c>
      <c r="O26" s="10">
        <v>-96555</v>
      </c>
      <c r="P26" s="10">
        <v>0</v>
      </c>
      <c r="Q26" s="10">
        <v>-96555</v>
      </c>
      <c r="R26" s="10">
        <v>-44165</v>
      </c>
      <c r="S26" s="10">
        <v>0</v>
      </c>
      <c r="T26" s="10">
        <v>-44165</v>
      </c>
      <c r="U26" s="10">
        <v>0</v>
      </c>
      <c r="V26" s="10">
        <v>-44165</v>
      </c>
      <c r="W26" s="10">
        <v>-52390</v>
      </c>
      <c r="X26" s="10">
        <v>0</v>
      </c>
      <c r="Y26" s="10">
        <v>-99990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-3435</v>
      </c>
      <c r="AH26" s="10"/>
      <c r="AJ26" s="24">
        <f t="shared" si="10"/>
        <v>-3.9111859919369399E-3</v>
      </c>
      <c r="AK26" s="24">
        <f t="shared" si="11"/>
        <v>0.16654584994563248</v>
      </c>
      <c r="AL26" s="24">
        <f t="shared" si="12"/>
        <v>3.5575578685723162E-2</v>
      </c>
      <c r="AM26" s="24">
        <f t="shared" si="13"/>
        <v>0.20332149948853723</v>
      </c>
      <c r="AN26" s="24">
        <f t="shared" si="14"/>
        <v>6.7773833162845742E-2</v>
      </c>
    </row>
    <row r="27" spans="1:40" x14ac:dyDescent="0.25">
      <c r="A27" s="7" t="s">
        <v>89</v>
      </c>
      <c r="B27" s="7" t="s">
        <v>90</v>
      </c>
      <c r="C27" s="8" t="s">
        <v>86</v>
      </c>
      <c r="D27" s="9"/>
      <c r="E27" s="9"/>
      <c r="F27" s="9"/>
      <c r="G27" s="10">
        <v>0</v>
      </c>
      <c r="H27" s="10">
        <v>-169870</v>
      </c>
      <c r="I27" s="10">
        <v>-154890</v>
      </c>
      <c r="J27" s="10">
        <v>-194191</v>
      </c>
      <c r="K27" s="10">
        <v>-153160</v>
      </c>
      <c r="L27" s="10">
        <v>-155700</v>
      </c>
      <c r="M27" s="10">
        <v>-154880</v>
      </c>
      <c r="N27" s="10">
        <v>-164482.75</v>
      </c>
      <c r="O27" s="10">
        <v>-154060</v>
      </c>
      <c r="P27" s="10">
        <v>0</v>
      </c>
      <c r="Q27" s="10">
        <v>-154060</v>
      </c>
      <c r="R27" s="10">
        <v>-154890</v>
      </c>
      <c r="S27" s="10">
        <v>0</v>
      </c>
      <c r="T27" s="10">
        <v>-154890</v>
      </c>
      <c r="U27" s="10">
        <v>0</v>
      </c>
      <c r="V27" s="10">
        <v>-154890</v>
      </c>
      <c r="W27" s="10">
        <v>830</v>
      </c>
      <c r="X27" s="10">
        <v>0</v>
      </c>
      <c r="Y27" s="10">
        <v>-169870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-15810</v>
      </c>
      <c r="AH27" s="10"/>
      <c r="AJ27" s="24">
        <f t="shared" si="10"/>
        <v>-5.2665382145150935E-3</v>
      </c>
      <c r="AK27" s="24">
        <f t="shared" si="11"/>
        <v>-5.2944214876033055E-3</v>
      </c>
      <c r="AL27" s="24">
        <f t="shared" si="12"/>
        <v>0.10262235492665195</v>
      </c>
      <c r="AM27" s="24">
        <f t="shared" si="13"/>
        <v>9.1008349389852278E-2</v>
      </c>
      <c r="AN27" s="24">
        <f t="shared" si="14"/>
        <v>3.0336116463284091E-2</v>
      </c>
    </row>
    <row r="28" spans="1:40" x14ac:dyDescent="0.25">
      <c r="A28" s="7" t="s">
        <v>91</v>
      </c>
      <c r="B28" s="7" t="s">
        <v>92</v>
      </c>
      <c r="C28" s="8" t="s">
        <v>86</v>
      </c>
      <c r="D28" s="9"/>
      <c r="E28" s="9"/>
      <c r="F28" s="9"/>
      <c r="G28" s="10">
        <v>0</v>
      </c>
      <c r="H28" s="10">
        <v>-78175</v>
      </c>
      <c r="I28" s="10">
        <v>-31220</v>
      </c>
      <c r="J28" s="10">
        <v>-61120</v>
      </c>
      <c r="K28" s="10">
        <v>-61785</v>
      </c>
      <c r="L28" s="10">
        <v>-62755</v>
      </c>
      <c r="M28" s="10">
        <v>-62755</v>
      </c>
      <c r="N28" s="10">
        <v>-62103.75</v>
      </c>
      <c r="O28" s="10">
        <v>-73795</v>
      </c>
      <c r="P28" s="10">
        <v>0</v>
      </c>
      <c r="Q28" s="10">
        <v>-73795</v>
      </c>
      <c r="R28" s="10">
        <v>-31220</v>
      </c>
      <c r="S28" s="10">
        <v>0</v>
      </c>
      <c r="T28" s="10">
        <v>-31220</v>
      </c>
      <c r="U28" s="10">
        <v>0</v>
      </c>
      <c r="V28" s="10">
        <v>-31220</v>
      </c>
      <c r="W28" s="10">
        <v>-42575</v>
      </c>
      <c r="X28" s="10">
        <v>0</v>
      </c>
      <c r="Y28" s="10">
        <v>-78175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-4380</v>
      </c>
      <c r="AH28" s="10"/>
      <c r="AJ28" s="24">
        <f t="shared" si="10"/>
        <v>0</v>
      </c>
      <c r="AK28" s="24">
        <f t="shared" si="11"/>
        <v>0.17592223727193051</v>
      </c>
      <c r="AL28" s="24">
        <f t="shared" si="12"/>
        <v>5.9353614743546314E-2</v>
      </c>
      <c r="AM28" s="24">
        <f t="shared" si="13"/>
        <v>0.24571747271133773</v>
      </c>
      <c r="AN28" s="24">
        <f t="shared" si="14"/>
        <v>8.1905824237112582E-2</v>
      </c>
    </row>
    <row r="29" spans="1:40" x14ac:dyDescent="0.25">
      <c r="A29" s="7" t="s">
        <v>93</v>
      </c>
      <c r="B29" s="7" t="s">
        <v>94</v>
      </c>
      <c r="C29" s="8" t="s">
        <v>86</v>
      </c>
      <c r="D29" s="9"/>
      <c r="E29" s="9"/>
      <c r="F29" s="9"/>
      <c r="G29" s="10">
        <v>0</v>
      </c>
      <c r="H29" s="10">
        <v>-9775</v>
      </c>
      <c r="I29" s="10">
        <v>-5890</v>
      </c>
      <c r="J29" s="10">
        <v>-6195</v>
      </c>
      <c r="K29" s="10">
        <v>-6165</v>
      </c>
      <c r="L29" s="10">
        <v>-6120</v>
      </c>
      <c r="M29" s="10">
        <v>-6090</v>
      </c>
      <c r="N29" s="10">
        <v>-6142.5</v>
      </c>
      <c r="O29" s="10">
        <v>-6150</v>
      </c>
      <c r="P29" s="10">
        <v>0</v>
      </c>
      <c r="Q29" s="10">
        <v>-6150</v>
      </c>
      <c r="R29" s="10">
        <v>-5890</v>
      </c>
      <c r="S29" s="10">
        <v>0</v>
      </c>
      <c r="T29" s="10">
        <v>-5890</v>
      </c>
      <c r="U29" s="10">
        <v>0</v>
      </c>
      <c r="V29" s="10">
        <v>-5890</v>
      </c>
      <c r="W29" s="10">
        <v>-260</v>
      </c>
      <c r="X29" s="10">
        <v>0</v>
      </c>
      <c r="Y29" s="10">
        <v>-9775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-3625</v>
      </c>
      <c r="AH29" s="10"/>
      <c r="AJ29" s="24">
        <f t="shared" si="10"/>
        <v>-4.9019607843137254E-3</v>
      </c>
      <c r="AK29" s="24">
        <f t="shared" si="11"/>
        <v>9.852216748768473E-3</v>
      </c>
      <c r="AL29" s="24">
        <f t="shared" si="12"/>
        <v>0.58943089430894313</v>
      </c>
      <c r="AM29" s="24">
        <f t="shared" si="13"/>
        <v>0.59722222222222221</v>
      </c>
      <c r="AN29" s="24">
        <f t="shared" si="14"/>
        <v>0.19907407407407407</v>
      </c>
    </row>
    <row r="30" spans="1:40" x14ac:dyDescent="0.25">
      <c r="A30" s="7" t="s">
        <v>95</v>
      </c>
      <c r="B30" s="7" t="s">
        <v>96</v>
      </c>
      <c r="C30" s="8" t="s">
        <v>97</v>
      </c>
      <c r="D30" s="9"/>
      <c r="E30" s="9"/>
      <c r="F30" s="9"/>
      <c r="G30" s="10">
        <v>0</v>
      </c>
      <c r="H30" s="10">
        <v>-1026630</v>
      </c>
      <c r="I30" s="10">
        <v>-1086141</v>
      </c>
      <c r="J30" s="10">
        <v>-644372</v>
      </c>
      <c r="K30" s="10">
        <v>-814322</v>
      </c>
      <c r="L30" s="10">
        <v>-836925</v>
      </c>
      <c r="M30" s="10">
        <v>-839567</v>
      </c>
      <c r="N30" s="10">
        <v>-783796.5</v>
      </c>
      <c r="O30" s="10">
        <v>-1026630</v>
      </c>
      <c r="P30" s="10">
        <v>0</v>
      </c>
      <c r="Q30" s="10">
        <v>-1026630</v>
      </c>
      <c r="R30" s="10">
        <v>-1086141</v>
      </c>
      <c r="S30" s="10">
        <v>0</v>
      </c>
      <c r="T30" s="10">
        <v>-1086141</v>
      </c>
      <c r="U30" s="10">
        <v>0</v>
      </c>
      <c r="V30" s="10">
        <v>-1086141</v>
      </c>
      <c r="W30" s="10">
        <v>59511</v>
      </c>
      <c r="X30" s="10" t="s">
        <v>98</v>
      </c>
      <c r="Y30" s="10">
        <v>-1026630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/>
      <c r="AJ30" s="24">
        <f t="shared" si="10"/>
        <v>3.1567942169250531E-3</v>
      </c>
      <c r="AK30" s="24">
        <f t="shared" si="11"/>
        <v>0.22280890030217956</v>
      </c>
      <c r="AL30" s="24">
        <f t="shared" si="12"/>
        <v>0</v>
      </c>
      <c r="AM30" s="24">
        <f t="shared" si="13"/>
        <v>0.22666905636705797</v>
      </c>
      <c r="AN30" s="24">
        <f t="shared" si="14"/>
        <v>7.5556352122352663E-2</v>
      </c>
    </row>
    <row r="31" spans="1:40" x14ac:dyDescent="0.25">
      <c r="A31" s="7" t="s">
        <v>99</v>
      </c>
      <c r="B31" s="7" t="s">
        <v>100</v>
      </c>
      <c r="C31" s="8" t="s">
        <v>97</v>
      </c>
      <c r="D31" s="9"/>
      <c r="E31" s="9"/>
      <c r="F31" s="9"/>
      <c r="G31" s="10">
        <v>0</v>
      </c>
      <c r="H31" s="10">
        <v>-229915</v>
      </c>
      <c r="I31" s="10">
        <v>-181580</v>
      </c>
      <c r="J31" s="10">
        <v>-584680</v>
      </c>
      <c r="K31" s="10">
        <v>-411745</v>
      </c>
      <c r="L31" s="10">
        <v>-418455</v>
      </c>
      <c r="M31" s="10">
        <v>-408825</v>
      </c>
      <c r="N31" s="10">
        <v>-455926.25</v>
      </c>
      <c r="O31" s="10">
        <v>-174735</v>
      </c>
      <c r="P31" s="10">
        <v>0</v>
      </c>
      <c r="Q31" s="10">
        <v>-174735</v>
      </c>
      <c r="R31" s="10">
        <v>-181580</v>
      </c>
      <c r="S31" s="10">
        <v>0</v>
      </c>
      <c r="T31" s="10">
        <v>-181580</v>
      </c>
      <c r="U31" s="10">
        <v>0</v>
      </c>
      <c r="V31" s="10">
        <v>-181580</v>
      </c>
      <c r="W31" s="10">
        <v>6845</v>
      </c>
      <c r="X31" s="10" t="s">
        <v>101</v>
      </c>
      <c r="Y31" s="10">
        <v>-229915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-55180</v>
      </c>
      <c r="AH31" s="10"/>
      <c r="AJ31" s="24">
        <f t="shared" si="10"/>
        <v>-2.3013227228734272E-2</v>
      </c>
      <c r="AK31" s="24">
        <f t="shared" si="11"/>
        <v>-0.57259218492019814</v>
      </c>
      <c r="AL31" s="24">
        <f t="shared" si="12"/>
        <v>0.31579248576415714</v>
      </c>
      <c r="AM31" s="24">
        <f t="shared" si="13"/>
        <v>-0.45056218709299684</v>
      </c>
      <c r="AN31" s="24">
        <f t="shared" si="14"/>
        <v>-0.15018739569766562</v>
      </c>
    </row>
    <row r="32" spans="1:40" x14ac:dyDescent="0.25">
      <c r="A32" s="7" t="s">
        <v>102</v>
      </c>
      <c r="B32" s="7" t="s">
        <v>103</v>
      </c>
      <c r="C32" s="8" t="s">
        <v>37</v>
      </c>
      <c r="D32" s="9"/>
      <c r="E32" s="9"/>
      <c r="F32" s="9"/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/>
      <c r="AL32" s="24"/>
    </row>
    <row r="33" spans="1:40" x14ac:dyDescent="0.25">
      <c r="A33" s="7" t="s">
        <v>104</v>
      </c>
      <c r="B33" s="7" t="s">
        <v>105</v>
      </c>
      <c r="C33" s="8" t="s">
        <v>37</v>
      </c>
      <c r="D33" s="9"/>
      <c r="E33" s="9"/>
      <c r="F33" s="9"/>
      <c r="G33" s="10">
        <v>0</v>
      </c>
      <c r="H33" s="10">
        <v>-1254</v>
      </c>
      <c r="I33" s="10">
        <v>-1567</v>
      </c>
      <c r="J33" s="10">
        <v>-1372</v>
      </c>
      <c r="K33" s="10">
        <v>-1346</v>
      </c>
      <c r="L33" s="10">
        <v>-742</v>
      </c>
      <c r="M33" s="10">
        <v>-1060</v>
      </c>
      <c r="N33" s="10">
        <v>-1130</v>
      </c>
      <c r="O33" s="10">
        <v>-1040</v>
      </c>
      <c r="P33" s="10">
        <v>0</v>
      </c>
      <c r="Q33" s="10">
        <v>-1040</v>
      </c>
      <c r="R33" s="10">
        <v>-1567</v>
      </c>
      <c r="S33" s="10">
        <v>0</v>
      </c>
      <c r="T33" s="10">
        <v>-1567</v>
      </c>
      <c r="U33" s="10">
        <v>0</v>
      </c>
      <c r="V33" s="10">
        <v>-1567</v>
      </c>
      <c r="W33" s="10">
        <v>527</v>
      </c>
      <c r="X33" s="10">
        <v>0</v>
      </c>
      <c r="Y33" s="10">
        <v>-1254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-214</v>
      </c>
      <c r="AH33" s="10"/>
      <c r="AJ33" s="24">
        <f t="shared" ref="AJ33:AJ38" si="15">(M33-L33)/L33</f>
        <v>0.42857142857142855</v>
      </c>
      <c r="AK33" s="24">
        <f t="shared" ref="AK33:AK38" si="16">(O33-M33)/M33</f>
        <v>-1.8867924528301886E-2</v>
      </c>
      <c r="AL33" s="24">
        <f t="shared" ref="AL33:AL38" si="17">AG33/O33</f>
        <v>0.20576923076923076</v>
      </c>
      <c r="AM33" s="24">
        <f t="shared" ref="AM33:AM38" si="18">(Y33-L33)/L33</f>
        <v>0.69002695417789761</v>
      </c>
      <c r="AN33" s="24">
        <f t="shared" ref="AN33:AN47" si="19">AM33/3</f>
        <v>0.23000898472596587</v>
      </c>
    </row>
    <row r="34" spans="1:40" x14ac:dyDescent="0.25">
      <c r="A34" s="7" t="s">
        <v>106</v>
      </c>
      <c r="B34" s="7" t="s">
        <v>107</v>
      </c>
      <c r="C34" s="8" t="s">
        <v>37</v>
      </c>
      <c r="D34" s="9"/>
      <c r="E34" s="9"/>
      <c r="F34" s="9"/>
      <c r="G34" s="10">
        <v>0</v>
      </c>
      <c r="H34" s="10">
        <v>-5291</v>
      </c>
      <c r="I34" s="10">
        <v>-5145</v>
      </c>
      <c r="J34" s="10">
        <v>-5300</v>
      </c>
      <c r="K34" s="10">
        <v>-5292</v>
      </c>
      <c r="L34" s="10">
        <v>-5145</v>
      </c>
      <c r="M34" s="10">
        <v>-5084</v>
      </c>
      <c r="N34" s="10">
        <v>-5205.25</v>
      </c>
      <c r="O34" s="10">
        <v>-5436</v>
      </c>
      <c r="P34" s="10">
        <v>0</v>
      </c>
      <c r="Q34" s="10">
        <v>-5436</v>
      </c>
      <c r="R34" s="10">
        <v>-5145</v>
      </c>
      <c r="S34" s="10">
        <v>0</v>
      </c>
      <c r="T34" s="10">
        <v>-5145</v>
      </c>
      <c r="U34" s="10">
        <v>0</v>
      </c>
      <c r="V34" s="10">
        <v>-5145</v>
      </c>
      <c r="W34" s="10">
        <v>-291</v>
      </c>
      <c r="X34" s="10">
        <v>0</v>
      </c>
      <c r="Y34" s="10">
        <v>-5291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145</v>
      </c>
      <c r="AH34" s="10"/>
      <c r="AJ34" s="24">
        <f t="shared" si="15"/>
        <v>-1.185617103984451E-2</v>
      </c>
      <c r="AK34" s="24">
        <f t="shared" si="16"/>
        <v>6.9236821400472076E-2</v>
      </c>
      <c r="AL34" s="24">
        <f t="shared" si="17"/>
        <v>-2.6674025018395879E-2</v>
      </c>
      <c r="AM34" s="24">
        <f t="shared" si="18"/>
        <v>2.8377065111758991E-2</v>
      </c>
      <c r="AN34" s="24">
        <f t="shared" si="19"/>
        <v>9.4590217039196636E-3</v>
      </c>
    </row>
    <row r="35" spans="1:40" x14ac:dyDescent="0.25">
      <c r="A35" s="7" t="s">
        <v>108</v>
      </c>
      <c r="B35" s="7" t="s">
        <v>109</v>
      </c>
      <c r="C35" s="8" t="s">
        <v>37</v>
      </c>
      <c r="D35" s="9"/>
      <c r="E35" s="9"/>
      <c r="F35" s="9"/>
      <c r="G35" s="10">
        <v>0</v>
      </c>
      <c r="H35" s="10">
        <v>-5475</v>
      </c>
      <c r="I35" s="10">
        <v>-5580</v>
      </c>
      <c r="J35" s="10">
        <v>-5764</v>
      </c>
      <c r="K35" s="10">
        <v>-5714</v>
      </c>
      <c r="L35" s="10">
        <v>-5580</v>
      </c>
      <c r="M35" s="10">
        <v>-5865</v>
      </c>
      <c r="N35" s="10">
        <v>-5730.75</v>
      </c>
      <c r="O35" s="10">
        <v>-5895</v>
      </c>
      <c r="P35" s="10">
        <v>0</v>
      </c>
      <c r="Q35" s="10">
        <v>-5895</v>
      </c>
      <c r="R35" s="10">
        <v>-5580</v>
      </c>
      <c r="S35" s="10">
        <v>0</v>
      </c>
      <c r="T35" s="10">
        <v>-5580</v>
      </c>
      <c r="U35" s="10">
        <v>0</v>
      </c>
      <c r="V35" s="10">
        <v>-5580</v>
      </c>
      <c r="W35" s="10">
        <v>-315</v>
      </c>
      <c r="X35" s="10">
        <v>0</v>
      </c>
      <c r="Y35" s="10">
        <v>-5475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420</v>
      </c>
      <c r="AH35" s="10"/>
      <c r="AJ35" s="24">
        <f t="shared" si="15"/>
        <v>5.1075268817204304E-2</v>
      </c>
      <c r="AK35" s="24">
        <f t="shared" si="16"/>
        <v>5.1150895140664966E-3</v>
      </c>
      <c r="AL35" s="24">
        <f t="shared" si="17"/>
        <v>-7.124681933842239E-2</v>
      </c>
      <c r="AM35" s="24">
        <f t="shared" si="18"/>
        <v>-1.8817204301075269E-2</v>
      </c>
      <c r="AN35" s="24">
        <f t="shared" si="19"/>
        <v>-6.2724014336917565E-3</v>
      </c>
    </row>
    <row r="36" spans="1:40" x14ac:dyDescent="0.25">
      <c r="A36" s="7" t="s">
        <v>110</v>
      </c>
      <c r="B36" s="7" t="s">
        <v>111</v>
      </c>
      <c r="C36" s="8" t="s">
        <v>37</v>
      </c>
      <c r="D36" s="9"/>
      <c r="E36" s="9"/>
      <c r="F36" s="9"/>
      <c r="G36" s="10">
        <v>0</v>
      </c>
      <c r="H36" s="10">
        <v>-7337</v>
      </c>
      <c r="I36" s="10">
        <v>-8081</v>
      </c>
      <c r="J36" s="10">
        <v>-8017</v>
      </c>
      <c r="K36" s="10">
        <v>-7967</v>
      </c>
      <c r="L36" s="10">
        <v>-3391</v>
      </c>
      <c r="M36" s="10">
        <v>-5709</v>
      </c>
      <c r="N36" s="10">
        <v>-6271</v>
      </c>
      <c r="O36" s="10">
        <v>-8224</v>
      </c>
      <c r="P36" s="10">
        <v>0</v>
      </c>
      <c r="Q36" s="10">
        <v>-8224</v>
      </c>
      <c r="R36" s="10">
        <v>-8081</v>
      </c>
      <c r="S36" s="10">
        <v>0</v>
      </c>
      <c r="T36" s="10">
        <v>-8081</v>
      </c>
      <c r="U36" s="10">
        <v>0</v>
      </c>
      <c r="V36" s="10">
        <v>-8081</v>
      </c>
      <c r="W36" s="10">
        <v>-143</v>
      </c>
      <c r="X36" s="10">
        <v>0</v>
      </c>
      <c r="Y36" s="10">
        <v>-7337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887</v>
      </c>
      <c r="AH36" s="10"/>
      <c r="AJ36" s="24">
        <f t="shared" si="15"/>
        <v>0.68357416691241524</v>
      </c>
      <c r="AK36" s="24">
        <f t="shared" si="16"/>
        <v>0.44053249255561394</v>
      </c>
      <c r="AL36" s="24">
        <f t="shared" si="17"/>
        <v>-0.10785505836575876</v>
      </c>
      <c r="AM36" s="24">
        <f t="shared" si="18"/>
        <v>1.1636685343556472</v>
      </c>
      <c r="AN36" s="24">
        <f t="shared" si="19"/>
        <v>0.38788951145188239</v>
      </c>
    </row>
    <row r="37" spans="1:40" x14ac:dyDescent="0.25">
      <c r="A37" s="7" t="s">
        <v>112</v>
      </c>
      <c r="B37" s="7" t="s">
        <v>113</v>
      </c>
      <c r="C37" s="8" t="s">
        <v>37</v>
      </c>
      <c r="D37" s="9"/>
      <c r="E37" s="9"/>
      <c r="F37" s="9"/>
      <c r="G37" s="10">
        <v>0</v>
      </c>
      <c r="H37" s="10">
        <v>-2321</v>
      </c>
      <c r="I37" s="10">
        <v>-2435</v>
      </c>
      <c r="J37" s="10">
        <v>-2498</v>
      </c>
      <c r="K37" s="10">
        <v>-2499</v>
      </c>
      <c r="L37" s="10">
        <v>0</v>
      </c>
      <c r="M37" s="10">
        <v>0</v>
      </c>
      <c r="N37" s="10">
        <v>-1249.25</v>
      </c>
      <c r="O37" s="10">
        <v>-2678</v>
      </c>
      <c r="P37" s="10">
        <v>0</v>
      </c>
      <c r="Q37" s="10">
        <v>-2678</v>
      </c>
      <c r="R37" s="10">
        <v>-2435</v>
      </c>
      <c r="S37" s="10">
        <v>0</v>
      </c>
      <c r="T37" s="10">
        <v>-2435</v>
      </c>
      <c r="U37" s="10">
        <v>0</v>
      </c>
      <c r="V37" s="10">
        <v>-2435</v>
      </c>
      <c r="W37" s="10">
        <v>-243</v>
      </c>
      <c r="X37" s="10">
        <v>0</v>
      </c>
      <c r="Y37" s="10">
        <v>-2321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357</v>
      </c>
      <c r="AH37" s="10"/>
      <c r="AJ37" s="24" t="e">
        <f t="shared" si="15"/>
        <v>#DIV/0!</v>
      </c>
      <c r="AK37" s="24" t="e">
        <f t="shared" si="16"/>
        <v>#DIV/0!</v>
      </c>
      <c r="AL37" s="24">
        <f t="shared" si="17"/>
        <v>-0.13330843913368184</v>
      </c>
      <c r="AM37" s="24" t="e">
        <f t="shared" si="18"/>
        <v>#DIV/0!</v>
      </c>
      <c r="AN37" s="24" t="e">
        <f t="shared" si="19"/>
        <v>#DIV/0!</v>
      </c>
    </row>
    <row r="38" spans="1:40" x14ac:dyDescent="0.25">
      <c r="A38" s="7" t="s">
        <v>114</v>
      </c>
      <c r="B38" s="7" t="s">
        <v>115</v>
      </c>
      <c r="C38" s="8" t="s">
        <v>37</v>
      </c>
      <c r="D38" s="9"/>
      <c r="E38" s="9"/>
      <c r="F38" s="9"/>
      <c r="G38" s="10">
        <v>0</v>
      </c>
      <c r="H38" s="10">
        <v>-19230</v>
      </c>
      <c r="I38" s="10">
        <v>-14938</v>
      </c>
      <c r="J38" s="10">
        <v>-28294</v>
      </c>
      <c r="K38" s="10">
        <v>-27588</v>
      </c>
      <c r="L38" s="10">
        <v>-23660</v>
      </c>
      <c r="M38" s="10">
        <v>-24063</v>
      </c>
      <c r="N38" s="10">
        <v>-25901.25</v>
      </c>
      <c r="O38" s="10">
        <v>-19311</v>
      </c>
      <c r="P38" s="10">
        <v>0</v>
      </c>
      <c r="Q38" s="10">
        <v>-19311</v>
      </c>
      <c r="R38" s="10">
        <v>-14938</v>
      </c>
      <c r="S38" s="10">
        <v>0</v>
      </c>
      <c r="T38" s="10">
        <v>-14938</v>
      </c>
      <c r="U38" s="10">
        <v>0</v>
      </c>
      <c r="V38" s="10">
        <v>-14938</v>
      </c>
      <c r="W38" s="10">
        <v>-4373</v>
      </c>
      <c r="X38" s="10">
        <v>0</v>
      </c>
      <c r="Y38" s="10">
        <v>-19230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81</v>
      </c>
      <c r="AH38" s="10"/>
      <c r="AJ38" s="24">
        <f t="shared" si="15"/>
        <v>1.7032967032967031E-2</v>
      </c>
      <c r="AK38" s="24">
        <f t="shared" si="16"/>
        <v>-0.19748161077172421</v>
      </c>
      <c r="AL38" s="24">
        <f t="shared" si="17"/>
        <v>-4.1945005437315523E-3</v>
      </c>
      <c r="AM38" s="24">
        <f t="shared" si="18"/>
        <v>-0.18723584108199492</v>
      </c>
      <c r="AN38" s="24">
        <f t="shared" si="19"/>
        <v>-6.2411947027331639E-2</v>
      </c>
    </row>
    <row r="39" spans="1:40" x14ac:dyDescent="0.25">
      <c r="A39" s="7" t="s">
        <v>116</v>
      </c>
      <c r="B39" s="7" t="s">
        <v>117</v>
      </c>
      <c r="C39" s="8" t="s">
        <v>37</v>
      </c>
      <c r="D39" s="9"/>
      <c r="E39" s="9"/>
      <c r="F39" s="9"/>
      <c r="G39" s="10">
        <v>0</v>
      </c>
      <c r="H39" s="10">
        <v>-3900</v>
      </c>
      <c r="I39" s="10">
        <v>-26236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-26236</v>
      </c>
      <c r="S39" s="10">
        <v>0</v>
      </c>
      <c r="T39" s="10">
        <v>-26236</v>
      </c>
      <c r="U39" s="10">
        <v>0</v>
      </c>
      <c r="V39" s="10">
        <v>-26236</v>
      </c>
      <c r="W39" s="10">
        <v>26236</v>
      </c>
      <c r="X39" s="10" t="s">
        <v>118</v>
      </c>
      <c r="Y39" s="10">
        <v>-3900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-3900</v>
      </c>
      <c r="AH39" s="10"/>
      <c r="AL39" s="24"/>
    </row>
    <row r="40" spans="1:40" x14ac:dyDescent="0.25">
      <c r="A40" s="7" t="s">
        <v>119</v>
      </c>
      <c r="B40" s="7" t="s">
        <v>120</v>
      </c>
      <c r="C40" s="8" t="s">
        <v>37</v>
      </c>
      <c r="D40" s="9"/>
      <c r="E40" s="9"/>
      <c r="F40" s="9"/>
      <c r="G40" s="10">
        <v>0</v>
      </c>
      <c r="H40" s="10">
        <v>-1254</v>
      </c>
      <c r="I40" s="10">
        <v>-1569</v>
      </c>
      <c r="J40" s="10">
        <v>-1373</v>
      </c>
      <c r="K40" s="10">
        <v>-1347</v>
      </c>
      <c r="L40" s="10">
        <v>-743</v>
      </c>
      <c r="M40" s="10">
        <v>-1060</v>
      </c>
      <c r="N40" s="10">
        <v>-1130.75</v>
      </c>
      <c r="O40" s="10">
        <v>-1040</v>
      </c>
      <c r="P40" s="10">
        <v>0</v>
      </c>
      <c r="Q40" s="10">
        <v>-1040</v>
      </c>
      <c r="R40" s="10">
        <v>-1569</v>
      </c>
      <c r="S40" s="10">
        <v>0</v>
      </c>
      <c r="T40" s="10">
        <v>-1569</v>
      </c>
      <c r="U40" s="10">
        <v>0</v>
      </c>
      <c r="V40" s="10">
        <v>-1569</v>
      </c>
      <c r="W40" s="10">
        <v>529</v>
      </c>
      <c r="X40" s="10">
        <v>0</v>
      </c>
      <c r="Y40" s="10">
        <v>-1254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-214</v>
      </c>
      <c r="AH40" s="10"/>
      <c r="AJ40" s="24">
        <f t="shared" ref="AJ40:AJ47" si="20">(M40-L40)/L40</f>
        <v>0.42664872139973081</v>
      </c>
      <c r="AK40" s="24">
        <f t="shared" ref="AK40:AK47" si="21">(O40-M40)/M40</f>
        <v>-1.8867924528301886E-2</v>
      </c>
      <c r="AL40" s="24">
        <f t="shared" ref="AL40:AL47" si="22">AG40/O40</f>
        <v>0.20576923076923076</v>
      </c>
      <c r="AM40" s="24">
        <f t="shared" ref="AM40:AM47" si="23">(Y40-L40)/L40</f>
        <v>0.68775235531628531</v>
      </c>
      <c r="AN40" s="24">
        <f t="shared" si="19"/>
        <v>0.22925078510542843</v>
      </c>
    </row>
    <row r="41" spans="1:40" x14ac:dyDescent="0.25">
      <c r="A41" s="7" t="s">
        <v>121</v>
      </c>
      <c r="B41" s="7" t="s">
        <v>122</v>
      </c>
      <c r="C41" s="8" t="s">
        <v>37</v>
      </c>
      <c r="D41" s="9"/>
      <c r="E41" s="9"/>
      <c r="F41" s="9"/>
      <c r="G41" s="10">
        <v>0</v>
      </c>
      <c r="H41" s="10">
        <v>-5291</v>
      </c>
      <c r="I41" s="10">
        <v>-5145</v>
      </c>
      <c r="J41" s="10">
        <v>-5300</v>
      </c>
      <c r="K41" s="10">
        <v>-5292</v>
      </c>
      <c r="L41" s="10">
        <v>-5145</v>
      </c>
      <c r="M41" s="10">
        <v>-5084</v>
      </c>
      <c r="N41" s="10">
        <v>-5205.25</v>
      </c>
      <c r="O41" s="10">
        <v>-5436</v>
      </c>
      <c r="P41" s="10">
        <v>0</v>
      </c>
      <c r="Q41" s="10">
        <v>-5436</v>
      </c>
      <c r="R41" s="10">
        <v>-5145</v>
      </c>
      <c r="S41" s="10">
        <v>0</v>
      </c>
      <c r="T41" s="10">
        <v>-5145</v>
      </c>
      <c r="U41" s="10">
        <v>0</v>
      </c>
      <c r="V41" s="10">
        <v>-5145</v>
      </c>
      <c r="W41" s="10">
        <v>-291</v>
      </c>
      <c r="X41" s="10">
        <v>0</v>
      </c>
      <c r="Y41" s="10">
        <v>-5291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145</v>
      </c>
      <c r="AH41" s="10"/>
      <c r="AJ41" s="24">
        <f t="shared" si="20"/>
        <v>-1.185617103984451E-2</v>
      </c>
      <c r="AK41" s="24">
        <f t="shared" si="21"/>
        <v>6.9236821400472076E-2</v>
      </c>
      <c r="AL41" s="24">
        <f t="shared" si="22"/>
        <v>-2.6674025018395879E-2</v>
      </c>
      <c r="AM41" s="24">
        <f t="shared" si="23"/>
        <v>2.8377065111758991E-2</v>
      </c>
      <c r="AN41" s="24">
        <f t="shared" si="19"/>
        <v>9.4590217039196636E-3</v>
      </c>
    </row>
    <row r="42" spans="1:40" x14ac:dyDescent="0.25">
      <c r="A42" s="7" t="s">
        <v>123</v>
      </c>
      <c r="B42" s="7" t="s">
        <v>124</v>
      </c>
      <c r="C42" s="8" t="s">
        <v>37</v>
      </c>
      <c r="D42" s="9"/>
      <c r="E42" s="9"/>
      <c r="F42" s="9"/>
      <c r="G42" s="10">
        <v>0</v>
      </c>
      <c r="H42" s="10">
        <v>-5475</v>
      </c>
      <c r="I42" s="10">
        <v>-5580</v>
      </c>
      <c r="J42" s="10">
        <v>-5764</v>
      </c>
      <c r="K42" s="10">
        <v>-5714</v>
      </c>
      <c r="L42" s="10">
        <v>-5580</v>
      </c>
      <c r="M42" s="10">
        <v>-5865</v>
      </c>
      <c r="N42" s="10">
        <v>-5730.75</v>
      </c>
      <c r="O42" s="10">
        <v>-5895</v>
      </c>
      <c r="P42" s="10">
        <v>0</v>
      </c>
      <c r="Q42" s="10">
        <v>-5895</v>
      </c>
      <c r="R42" s="10">
        <v>-5580</v>
      </c>
      <c r="S42" s="10">
        <v>0</v>
      </c>
      <c r="T42" s="10">
        <v>-5580</v>
      </c>
      <c r="U42" s="10">
        <v>0</v>
      </c>
      <c r="V42" s="10">
        <v>-5580</v>
      </c>
      <c r="W42" s="10">
        <v>-315</v>
      </c>
      <c r="X42" s="10">
        <v>0</v>
      </c>
      <c r="Y42" s="10">
        <v>-5475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420</v>
      </c>
      <c r="AH42" s="10"/>
      <c r="AJ42" s="24">
        <f t="shared" si="20"/>
        <v>5.1075268817204304E-2</v>
      </c>
      <c r="AK42" s="24">
        <f t="shared" si="21"/>
        <v>5.1150895140664966E-3</v>
      </c>
      <c r="AL42" s="24">
        <f t="shared" si="22"/>
        <v>-7.124681933842239E-2</v>
      </c>
      <c r="AM42" s="24">
        <f t="shared" si="23"/>
        <v>-1.8817204301075269E-2</v>
      </c>
      <c r="AN42" s="24">
        <f t="shared" si="19"/>
        <v>-6.2724014336917565E-3</v>
      </c>
    </row>
    <row r="43" spans="1:40" x14ac:dyDescent="0.25">
      <c r="A43" s="7" t="s">
        <v>125</v>
      </c>
      <c r="B43" s="7" t="s">
        <v>126</v>
      </c>
      <c r="C43" s="8" t="s">
        <v>37</v>
      </c>
      <c r="D43" s="9"/>
      <c r="E43" s="9"/>
      <c r="F43" s="9"/>
      <c r="G43" s="10">
        <v>0</v>
      </c>
      <c r="H43" s="10">
        <v>-7337</v>
      </c>
      <c r="I43" s="10">
        <v>-8081</v>
      </c>
      <c r="J43" s="10">
        <v>-8017</v>
      </c>
      <c r="K43" s="10">
        <v>-7967</v>
      </c>
      <c r="L43" s="10">
        <v>-3391</v>
      </c>
      <c r="M43" s="10">
        <v>-5709</v>
      </c>
      <c r="N43" s="10">
        <v>-6271</v>
      </c>
      <c r="O43" s="10">
        <v>-8224</v>
      </c>
      <c r="P43" s="10">
        <v>0</v>
      </c>
      <c r="Q43" s="10">
        <v>-8224</v>
      </c>
      <c r="R43" s="10">
        <v>-8081</v>
      </c>
      <c r="S43" s="10">
        <v>0</v>
      </c>
      <c r="T43" s="10">
        <v>-8081</v>
      </c>
      <c r="U43" s="10">
        <v>0</v>
      </c>
      <c r="V43" s="10">
        <v>-8081</v>
      </c>
      <c r="W43" s="10">
        <v>-143</v>
      </c>
      <c r="X43" s="10">
        <v>0</v>
      </c>
      <c r="Y43" s="10">
        <v>-7337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887</v>
      </c>
      <c r="AH43" s="10"/>
      <c r="AJ43" s="24">
        <f t="shared" si="20"/>
        <v>0.68357416691241524</v>
      </c>
      <c r="AK43" s="24">
        <f t="shared" si="21"/>
        <v>0.44053249255561394</v>
      </c>
      <c r="AL43" s="24">
        <f t="shared" si="22"/>
        <v>-0.10785505836575876</v>
      </c>
      <c r="AM43" s="24">
        <f t="shared" si="23"/>
        <v>1.1636685343556472</v>
      </c>
      <c r="AN43" s="24">
        <f t="shared" si="19"/>
        <v>0.38788951145188239</v>
      </c>
    </row>
    <row r="44" spans="1:40" x14ac:dyDescent="0.25">
      <c r="A44" s="7" t="s">
        <v>127</v>
      </c>
      <c r="B44" s="7" t="s">
        <v>128</v>
      </c>
      <c r="C44" s="8" t="s">
        <v>37</v>
      </c>
      <c r="D44" s="9"/>
      <c r="E44" s="9"/>
      <c r="F44" s="9"/>
      <c r="G44" s="10">
        <v>0</v>
      </c>
      <c r="H44" s="10">
        <v>-2321</v>
      </c>
      <c r="I44" s="10">
        <v>-2435</v>
      </c>
      <c r="J44" s="10">
        <v>-2498</v>
      </c>
      <c r="K44" s="10">
        <v>-2499</v>
      </c>
      <c r="L44" s="10">
        <v>0</v>
      </c>
      <c r="M44" s="10">
        <v>0</v>
      </c>
      <c r="N44" s="10">
        <v>-1249.25</v>
      </c>
      <c r="O44" s="10">
        <v>-2678</v>
      </c>
      <c r="P44" s="10">
        <v>0</v>
      </c>
      <c r="Q44" s="10">
        <v>-2678</v>
      </c>
      <c r="R44" s="10">
        <v>-2435</v>
      </c>
      <c r="S44" s="10">
        <v>0</v>
      </c>
      <c r="T44" s="10">
        <v>-2435</v>
      </c>
      <c r="U44" s="10">
        <v>0</v>
      </c>
      <c r="V44" s="10">
        <v>-2435</v>
      </c>
      <c r="W44" s="10">
        <v>-243</v>
      </c>
      <c r="X44" s="10">
        <v>0</v>
      </c>
      <c r="Y44" s="10">
        <v>-2321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357</v>
      </c>
      <c r="AH44" s="10"/>
      <c r="AJ44" s="24" t="e">
        <f t="shared" si="20"/>
        <v>#DIV/0!</v>
      </c>
      <c r="AK44" s="24" t="e">
        <f t="shared" si="21"/>
        <v>#DIV/0!</v>
      </c>
      <c r="AL44" s="24">
        <f t="shared" si="22"/>
        <v>-0.13330843913368184</v>
      </c>
      <c r="AM44" s="24" t="e">
        <f t="shared" si="23"/>
        <v>#DIV/0!</v>
      </c>
      <c r="AN44" s="24" t="e">
        <f t="shared" si="19"/>
        <v>#DIV/0!</v>
      </c>
    </row>
    <row r="45" spans="1:40" x14ac:dyDescent="0.25">
      <c r="A45" s="7" t="s">
        <v>129</v>
      </c>
      <c r="B45" s="7" t="s">
        <v>130</v>
      </c>
      <c r="C45" s="8" t="s">
        <v>37</v>
      </c>
      <c r="D45" s="9"/>
      <c r="E45" s="9"/>
      <c r="F45" s="9"/>
      <c r="G45" s="10">
        <v>0</v>
      </c>
      <c r="H45" s="10">
        <v>-19230</v>
      </c>
      <c r="I45" s="10">
        <v>-14938</v>
      </c>
      <c r="J45" s="10">
        <v>-28294</v>
      </c>
      <c r="K45" s="10">
        <v>-27588</v>
      </c>
      <c r="L45" s="10">
        <v>-23659</v>
      </c>
      <c r="M45" s="10">
        <v>-24063</v>
      </c>
      <c r="N45" s="10">
        <v>-25901</v>
      </c>
      <c r="O45" s="10">
        <v>-19311</v>
      </c>
      <c r="P45" s="10">
        <v>0</v>
      </c>
      <c r="Q45" s="10">
        <v>-19311</v>
      </c>
      <c r="R45" s="10">
        <v>-14938</v>
      </c>
      <c r="S45" s="10">
        <v>0</v>
      </c>
      <c r="T45" s="10">
        <v>-14938</v>
      </c>
      <c r="U45" s="10">
        <v>0</v>
      </c>
      <c r="V45" s="10">
        <v>-14938</v>
      </c>
      <c r="W45" s="10">
        <v>-4373</v>
      </c>
      <c r="X45" s="10">
        <v>0</v>
      </c>
      <c r="Y45" s="10">
        <v>-19230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81</v>
      </c>
      <c r="AH45" s="10"/>
      <c r="AJ45" s="24">
        <f t="shared" si="20"/>
        <v>1.7075954182340758E-2</v>
      </c>
      <c r="AK45" s="24">
        <f t="shared" si="21"/>
        <v>-0.19748161077172421</v>
      </c>
      <c r="AL45" s="24">
        <f t="shared" si="22"/>
        <v>-4.1945005437315523E-3</v>
      </c>
      <c r="AM45" s="24">
        <f t="shared" si="23"/>
        <v>-0.18720148780590895</v>
      </c>
      <c r="AN45" s="24">
        <f t="shared" si="19"/>
        <v>-6.2400495935302981E-2</v>
      </c>
    </row>
    <row r="46" spans="1:40" x14ac:dyDescent="0.25">
      <c r="A46" s="7" t="s">
        <v>131</v>
      </c>
      <c r="B46" s="7" t="s">
        <v>132</v>
      </c>
      <c r="C46" s="8" t="s">
        <v>37</v>
      </c>
      <c r="D46" s="9"/>
      <c r="E46" s="9"/>
      <c r="F46" s="9"/>
      <c r="G46" s="10">
        <v>0</v>
      </c>
      <c r="H46" s="10">
        <v>-53731</v>
      </c>
      <c r="I46" s="10">
        <v>-33732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-53731</v>
      </c>
      <c r="P46" s="10">
        <v>0</v>
      </c>
      <c r="Q46" s="10">
        <v>-53731</v>
      </c>
      <c r="R46" s="10">
        <v>-33732</v>
      </c>
      <c r="S46" s="10">
        <v>0</v>
      </c>
      <c r="T46" s="10">
        <v>-33732</v>
      </c>
      <c r="U46" s="10">
        <v>0</v>
      </c>
      <c r="V46" s="10">
        <v>-33732</v>
      </c>
      <c r="W46" s="10">
        <v>-19999</v>
      </c>
      <c r="X46" s="10" t="s">
        <v>133</v>
      </c>
      <c r="Y46" s="10">
        <v>-53731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/>
      <c r="AJ46" s="24" t="e">
        <f t="shared" si="20"/>
        <v>#DIV/0!</v>
      </c>
      <c r="AK46" s="24" t="e">
        <f t="shared" si="21"/>
        <v>#DIV/0!</v>
      </c>
      <c r="AL46" s="24">
        <f t="shared" si="22"/>
        <v>0</v>
      </c>
      <c r="AM46" s="24" t="e">
        <f t="shared" si="23"/>
        <v>#DIV/0!</v>
      </c>
      <c r="AN46" s="24" t="e">
        <f t="shared" si="19"/>
        <v>#DIV/0!</v>
      </c>
    </row>
    <row r="47" spans="1:40" x14ac:dyDescent="0.25">
      <c r="A47" s="7" t="s">
        <v>134</v>
      </c>
      <c r="B47" s="7" t="s">
        <v>135</v>
      </c>
      <c r="C47" s="8" t="s">
        <v>37</v>
      </c>
      <c r="D47" s="9"/>
      <c r="E47" s="9"/>
      <c r="F47" s="9"/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-11200</v>
      </c>
      <c r="P47" s="10">
        <v>0</v>
      </c>
      <c r="Q47" s="10">
        <v>-11200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-11200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11200</v>
      </c>
      <c r="AH47" s="10"/>
      <c r="AJ47" s="24" t="e">
        <f t="shared" si="20"/>
        <v>#DIV/0!</v>
      </c>
      <c r="AK47" s="24" t="e">
        <f t="shared" si="21"/>
        <v>#DIV/0!</v>
      </c>
      <c r="AL47" s="24">
        <f t="shared" si="22"/>
        <v>-1</v>
      </c>
      <c r="AM47" s="24" t="e">
        <f t="shared" si="23"/>
        <v>#DIV/0!</v>
      </c>
      <c r="AN47" s="24" t="e">
        <f t="shared" si="19"/>
        <v>#DIV/0!</v>
      </c>
    </row>
    <row r="48" spans="1:40" x14ac:dyDescent="0.25">
      <c r="A48" s="7" t="s">
        <v>136</v>
      </c>
      <c r="B48" s="7" t="s">
        <v>137</v>
      </c>
      <c r="C48" s="8" t="s">
        <v>37</v>
      </c>
      <c r="D48" s="9"/>
      <c r="E48" s="9"/>
      <c r="F48" s="9"/>
      <c r="G48" s="10">
        <v>0</v>
      </c>
      <c r="H48" s="10">
        <v>0</v>
      </c>
      <c r="I48" s="10">
        <v>0</v>
      </c>
      <c r="J48" s="10">
        <v>-3076</v>
      </c>
      <c r="K48" s="10">
        <v>-2913</v>
      </c>
      <c r="L48" s="10">
        <v>0</v>
      </c>
      <c r="M48" s="10">
        <v>0</v>
      </c>
      <c r="N48" s="10">
        <v>-1497.25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 t="s">
        <v>138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/>
      <c r="AL48" s="24"/>
    </row>
    <row r="49" spans="1:40" x14ac:dyDescent="0.25">
      <c r="A49" s="7" t="s">
        <v>139</v>
      </c>
      <c r="B49" s="7" t="s">
        <v>140</v>
      </c>
      <c r="C49" s="8" t="s">
        <v>37</v>
      </c>
      <c r="D49" s="9"/>
      <c r="E49" s="9"/>
      <c r="F49" s="9"/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/>
      <c r="AL49" s="24"/>
    </row>
    <row r="50" spans="1:40" x14ac:dyDescent="0.25">
      <c r="A50" s="7" t="s">
        <v>141</v>
      </c>
      <c r="B50" s="7" t="s">
        <v>142</v>
      </c>
      <c r="C50" s="8" t="s">
        <v>37</v>
      </c>
      <c r="D50" s="9"/>
      <c r="E50" s="9"/>
      <c r="F50" s="9"/>
      <c r="G50" s="10">
        <v>0</v>
      </c>
      <c r="H50" s="10">
        <v>0</v>
      </c>
      <c r="I50" s="10">
        <v>-3440</v>
      </c>
      <c r="J50" s="10">
        <v>-42272</v>
      </c>
      <c r="K50" s="10">
        <v>-42694</v>
      </c>
      <c r="L50" s="10">
        <v>-10718</v>
      </c>
      <c r="M50" s="10">
        <v>-3567</v>
      </c>
      <c r="N50" s="10">
        <v>-24812.75</v>
      </c>
      <c r="O50" s="10">
        <v>-3440</v>
      </c>
      <c r="P50" s="10">
        <v>0</v>
      </c>
      <c r="Q50" s="10">
        <v>-3440</v>
      </c>
      <c r="R50" s="10">
        <v>-3440</v>
      </c>
      <c r="S50" s="10">
        <v>0</v>
      </c>
      <c r="T50" s="10">
        <v>-3440</v>
      </c>
      <c r="U50" s="10">
        <v>0</v>
      </c>
      <c r="V50" s="10">
        <v>-3440</v>
      </c>
      <c r="W50" s="10">
        <v>0</v>
      </c>
      <c r="X50" s="10" t="s">
        <v>138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3440</v>
      </c>
      <c r="AH50" s="10"/>
      <c r="AJ50" s="24">
        <f t="shared" ref="AJ50:AJ52" si="24">(M50-L50)/L50</f>
        <v>-0.66719537227094605</v>
      </c>
      <c r="AK50" s="24">
        <f t="shared" ref="AK50:AK52" si="25">(O50-M50)/M50</f>
        <v>-3.5604149144939728E-2</v>
      </c>
      <c r="AL50" s="24">
        <f t="shared" ref="AL50:AL52" si="26">AG50/O50</f>
        <v>-1</v>
      </c>
      <c r="AM50" s="24">
        <f t="shared" ref="AM50:AM52" si="27">(Y50-L50)/L50</f>
        <v>-1</v>
      </c>
      <c r="AN50" s="24">
        <f t="shared" ref="AN50:AN52" si="28">AM50/3</f>
        <v>-0.33333333333333331</v>
      </c>
    </row>
    <row r="51" spans="1:40" x14ac:dyDescent="0.25">
      <c r="A51" s="7" t="s">
        <v>143</v>
      </c>
      <c r="B51" s="7" t="s">
        <v>144</v>
      </c>
      <c r="C51" s="8" t="s">
        <v>37</v>
      </c>
      <c r="D51" s="9"/>
      <c r="E51" s="9"/>
      <c r="F51" s="9"/>
      <c r="G51" s="10">
        <v>0</v>
      </c>
      <c r="H51" s="10">
        <v>0</v>
      </c>
      <c r="I51" s="10">
        <v>-7945</v>
      </c>
      <c r="J51" s="10">
        <v>-33428</v>
      </c>
      <c r="K51" s="10">
        <v>-33263</v>
      </c>
      <c r="L51" s="10">
        <v>-21568</v>
      </c>
      <c r="M51" s="10">
        <v>-7903</v>
      </c>
      <c r="N51" s="10">
        <v>-24040.5</v>
      </c>
      <c r="O51" s="10">
        <v>-7892</v>
      </c>
      <c r="P51" s="10">
        <v>0</v>
      </c>
      <c r="Q51" s="10">
        <v>-7892</v>
      </c>
      <c r="R51" s="10">
        <v>-7945</v>
      </c>
      <c r="S51" s="10">
        <v>0</v>
      </c>
      <c r="T51" s="10">
        <v>-7945</v>
      </c>
      <c r="U51" s="10">
        <v>0</v>
      </c>
      <c r="V51" s="10">
        <v>-7945</v>
      </c>
      <c r="W51" s="10">
        <v>53</v>
      </c>
      <c r="X51" s="10" t="s">
        <v>138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7892</v>
      </c>
      <c r="AH51" s="10"/>
      <c r="AJ51" s="24">
        <f t="shared" si="24"/>
        <v>-0.63357752225519293</v>
      </c>
      <c r="AK51" s="24">
        <f t="shared" si="25"/>
        <v>-1.3918765025939517E-3</v>
      </c>
      <c r="AL51" s="24">
        <f t="shared" si="26"/>
        <v>-1</v>
      </c>
      <c r="AM51" s="24">
        <f t="shared" si="27"/>
        <v>-1</v>
      </c>
      <c r="AN51" s="24">
        <f t="shared" si="28"/>
        <v>-0.33333333333333331</v>
      </c>
    </row>
    <row r="52" spans="1:40" x14ac:dyDescent="0.25">
      <c r="A52" s="7" t="s">
        <v>145</v>
      </c>
      <c r="B52" s="7" t="s">
        <v>146</v>
      </c>
      <c r="C52" s="8" t="s">
        <v>37</v>
      </c>
      <c r="D52" s="9"/>
      <c r="E52" s="9"/>
      <c r="F52" s="9"/>
      <c r="G52" s="10">
        <v>0</v>
      </c>
      <c r="H52" s="10">
        <v>0</v>
      </c>
      <c r="I52" s="10">
        <v>-15830</v>
      </c>
      <c r="J52" s="10">
        <v>-65738</v>
      </c>
      <c r="K52" s="10">
        <v>-66109</v>
      </c>
      <c r="L52" s="10">
        <v>-19723</v>
      </c>
      <c r="M52" s="10">
        <v>-16029</v>
      </c>
      <c r="N52" s="10">
        <v>-41899.75</v>
      </c>
      <c r="O52" s="10">
        <v>-15681</v>
      </c>
      <c r="P52" s="10">
        <v>0</v>
      </c>
      <c r="Q52" s="10">
        <v>-15681</v>
      </c>
      <c r="R52" s="10">
        <v>-15830</v>
      </c>
      <c r="S52" s="10">
        <v>0</v>
      </c>
      <c r="T52" s="10">
        <v>-15830</v>
      </c>
      <c r="U52" s="10">
        <v>0</v>
      </c>
      <c r="V52" s="10">
        <v>-15830</v>
      </c>
      <c r="W52" s="10">
        <v>149</v>
      </c>
      <c r="X52" s="10" t="s">
        <v>138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15681</v>
      </c>
      <c r="AH52" s="10"/>
      <c r="AJ52" s="24">
        <f t="shared" si="24"/>
        <v>-0.18729402220757491</v>
      </c>
      <c r="AK52" s="24">
        <f t="shared" si="25"/>
        <v>-2.1710649447875725E-2</v>
      </c>
      <c r="AL52" s="24">
        <f t="shared" si="26"/>
        <v>-1</v>
      </c>
      <c r="AM52" s="24">
        <f t="shared" si="27"/>
        <v>-1</v>
      </c>
      <c r="AN52" s="24">
        <f t="shared" si="28"/>
        <v>-0.33333333333333331</v>
      </c>
    </row>
    <row r="53" spans="1:40" x14ac:dyDescent="0.25">
      <c r="A53" s="7" t="s">
        <v>147</v>
      </c>
      <c r="B53" s="7" t="s">
        <v>148</v>
      </c>
      <c r="C53" s="8" t="s">
        <v>37</v>
      </c>
      <c r="D53" s="9"/>
      <c r="E53" s="9"/>
      <c r="F53" s="9"/>
      <c r="G53" s="10">
        <v>0</v>
      </c>
      <c r="H53" s="10">
        <v>0</v>
      </c>
      <c r="I53" s="10">
        <v>0</v>
      </c>
      <c r="J53" s="10">
        <v>-6067</v>
      </c>
      <c r="K53" s="10">
        <v>-5920</v>
      </c>
      <c r="L53" s="10">
        <v>-5780</v>
      </c>
      <c r="M53" s="10">
        <v>0</v>
      </c>
      <c r="N53" s="10">
        <v>-4441.75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/>
      <c r="AL53" s="24"/>
    </row>
    <row r="54" spans="1:40" x14ac:dyDescent="0.25">
      <c r="A54" s="7" t="s">
        <v>149</v>
      </c>
      <c r="B54" s="7" t="s">
        <v>150</v>
      </c>
      <c r="C54" s="8" t="s">
        <v>37</v>
      </c>
      <c r="D54" s="9"/>
      <c r="E54" s="9"/>
      <c r="F54" s="9"/>
      <c r="G54" s="10">
        <v>0</v>
      </c>
      <c r="H54" s="10">
        <v>-15135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-15135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-15135</v>
      </c>
      <c r="AH54" s="10"/>
      <c r="AL54" s="24"/>
    </row>
    <row r="55" spans="1:40" x14ac:dyDescent="0.25">
      <c r="A55" s="7" t="s">
        <v>151</v>
      </c>
      <c r="B55" s="7" t="s">
        <v>152</v>
      </c>
      <c r="C55" s="8" t="s">
        <v>37</v>
      </c>
      <c r="D55" s="9"/>
      <c r="E55" s="9"/>
      <c r="F55" s="9"/>
      <c r="G55" s="10">
        <v>0</v>
      </c>
      <c r="H55" s="10">
        <v>0</v>
      </c>
      <c r="I55" s="10">
        <v>0</v>
      </c>
      <c r="J55" s="10">
        <v>-11742</v>
      </c>
      <c r="K55" s="10">
        <v>0</v>
      </c>
      <c r="L55" s="10">
        <v>0</v>
      </c>
      <c r="M55" s="10">
        <v>0</v>
      </c>
      <c r="N55" s="10">
        <v>-2935.5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 t="s">
        <v>138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/>
      <c r="AL55" s="24"/>
    </row>
    <row r="56" spans="1:40" x14ac:dyDescent="0.25">
      <c r="A56" s="7" t="s">
        <v>153</v>
      </c>
      <c r="B56" s="7" t="s">
        <v>154</v>
      </c>
      <c r="C56" s="8" t="s">
        <v>37</v>
      </c>
      <c r="D56" s="9"/>
      <c r="E56" s="9"/>
      <c r="F56" s="9"/>
      <c r="G56" s="10">
        <v>0</v>
      </c>
      <c r="H56" s="10">
        <v>0</v>
      </c>
      <c r="I56" s="10">
        <v>0</v>
      </c>
      <c r="J56" s="10">
        <v>-6620</v>
      </c>
      <c r="K56" s="10">
        <v>0</v>
      </c>
      <c r="L56" s="10">
        <v>0</v>
      </c>
      <c r="M56" s="10">
        <v>0</v>
      </c>
      <c r="N56" s="10">
        <v>-1655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 t="s">
        <v>138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/>
      <c r="AL56" s="24"/>
    </row>
    <row r="57" spans="1:40" x14ac:dyDescent="0.25">
      <c r="A57" s="7" t="s">
        <v>155</v>
      </c>
      <c r="B57" s="7" t="s">
        <v>156</v>
      </c>
      <c r="C57" s="8" t="s">
        <v>37</v>
      </c>
      <c r="D57" s="9"/>
      <c r="E57" s="9"/>
      <c r="F57" s="9"/>
      <c r="G57" s="10">
        <v>0</v>
      </c>
      <c r="H57" s="10">
        <v>15930</v>
      </c>
      <c r="I57" s="10">
        <v>-19944</v>
      </c>
      <c r="J57" s="10">
        <v>-19231</v>
      </c>
      <c r="K57" s="10">
        <v>-19508</v>
      </c>
      <c r="L57" s="10">
        <v>-18528</v>
      </c>
      <c r="M57" s="10">
        <v>-19150</v>
      </c>
      <c r="N57" s="10">
        <v>-19104.25</v>
      </c>
      <c r="O57" s="10">
        <v>-19944</v>
      </c>
      <c r="P57" s="10">
        <v>0</v>
      </c>
      <c r="Q57" s="10">
        <v>-19944</v>
      </c>
      <c r="R57" s="10">
        <v>-19944</v>
      </c>
      <c r="S57" s="10">
        <v>0</v>
      </c>
      <c r="T57" s="10">
        <v>-19944</v>
      </c>
      <c r="U57" s="10">
        <v>0</v>
      </c>
      <c r="V57" s="10">
        <v>-19944</v>
      </c>
      <c r="W57" s="10">
        <v>0</v>
      </c>
      <c r="X57" s="10">
        <v>0</v>
      </c>
      <c r="Y57" s="10">
        <v>15930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35874</v>
      </c>
      <c r="AH57" s="10"/>
      <c r="AJ57" s="24">
        <f t="shared" ref="AJ57:AJ69" si="29">(M57-L57)/L57</f>
        <v>3.3570811744386871E-2</v>
      </c>
      <c r="AK57" s="24">
        <f t="shared" ref="AK57:AK69" si="30">(O57-M57)/M57</f>
        <v>4.14621409921671E-2</v>
      </c>
      <c r="AL57" s="24">
        <f t="shared" ref="AL57:AL69" si="31">AG57/O57</f>
        <v>-1.7987364620938628</v>
      </c>
      <c r="AM57" s="24">
        <f t="shared" ref="AM57:AM69" si="32">(Y57-L57)/L57</f>
        <v>-1.8597797927461139</v>
      </c>
      <c r="AN57" s="24">
        <f t="shared" ref="AN57:AN69" si="33">AM57/3</f>
        <v>-0.61992659758203794</v>
      </c>
    </row>
    <row r="58" spans="1:40" x14ac:dyDescent="0.25">
      <c r="A58" s="7" t="s">
        <v>157</v>
      </c>
      <c r="B58" s="7" t="s">
        <v>158</v>
      </c>
      <c r="C58" s="8" t="s">
        <v>37</v>
      </c>
      <c r="D58" s="9"/>
      <c r="E58" s="9"/>
      <c r="F58" s="9"/>
      <c r="G58" s="10">
        <v>0</v>
      </c>
      <c r="H58" s="10">
        <v>-15135</v>
      </c>
      <c r="I58" s="10">
        <v>-9656</v>
      </c>
      <c r="J58" s="10">
        <v>-8378</v>
      </c>
      <c r="K58" s="10">
        <v>-8447</v>
      </c>
      <c r="L58" s="10">
        <v>-8532</v>
      </c>
      <c r="M58" s="10">
        <v>-9418</v>
      </c>
      <c r="N58" s="10">
        <v>-8693.75</v>
      </c>
      <c r="O58" s="10">
        <v>-9656</v>
      </c>
      <c r="P58" s="10">
        <v>0</v>
      </c>
      <c r="Q58" s="10">
        <v>-9656</v>
      </c>
      <c r="R58" s="10">
        <v>-9656</v>
      </c>
      <c r="S58" s="10">
        <v>0</v>
      </c>
      <c r="T58" s="10">
        <v>-9656</v>
      </c>
      <c r="U58" s="10">
        <v>0</v>
      </c>
      <c r="V58" s="10">
        <v>-9656</v>
      </c>
      <c r="W58" s="10">
        <v>0</v>
      </c>
      <c r="X58" s="10">
        <v>0</v>
      </c>
      <c r="Y58" s="10">
        <v>-15135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-5479</v>
      </c>
      <c r="AH58" s="10"/>
      <c r="AJ58" s="24">
        <f t="shared" si="29"/>
        <v>0.10384435067979372</v>
      </c>
      <c r="AK58" s="24">
        <f t="shared" si="30"/>
        <v>2.5270758122743681E-2</v>
      </c>
      <c r="AL58" s="24">
        <f t="shared" si="31"/>
        <v>0.56741922120961064</v>
      </c>
      <c r="AM58" s="24">
        <f t="shared" si="32"/>
        <v>0.77390998593530236</v>
      </c>
      <c r="AN58" s="24">
        <f t="shared" si="33"/>
        <v>0.25796999531176745</v>
      </c>
    </row>
    <row r="59" spans="1:40" x14ac:dyDescent="0.25">
      <c r="A59" s="7" t="s">
        <v>159</v>
      </c>
      <c r="B59" s="7" t="s">
        <v>160</v>
      </c>
      <c r="C59" s="8" t="s">
        <v>37</v>
      </c>
      <c r="D59" s="9"/>
      <c r="E59" s="9"/>
      <c r="F59" s="9"/>
      <c r="G59" s="10">
        <v>0</v>
      </c>
      <c r="H59" s="10">
        <v>-287660</v>
      </c>
      <c r="I59" s="10">
        <v>-289851</v>
      </c>
      <c r="J59" s="10">
        <v>-193732</v>
      </c>
      <c r="K59" s="10">
        <v>-194555</v>
      </c>
      <c r="L59" s="10">
        <v>-79254</v>
      </c>
      <c r="M59" s="10">
        <v>-166994</v>
      </c>
      <c r="N59" s="10">
        <v>-158633.75</v>
      </c>
      <c r="O59" s="10">
        <v>-290337</v>
      </c>
      <c r="P59" s="10">
        <v>0</v>
      </c>
      <c r="Q59" s="10">
        <v>-290337</v>
      </c>
      <c r="R59" s="10">
        <v>-289851</v>
      </c>
      <c r="S59" s="10">
        <v>0</v>
      </c>
      <c r="T59" s="10">
        <v>-289851</v>
      </c>
      <c r="U59" s="10">
        <v>0</v>
      </c>
      <c r="V59" s="10">
        <v>-289851</v>
      </c>
      <c r="W59" s="10">
        <v>-486</v>
      </c>
      <c r="X59" s="10">
        <v>0</v>
      </c>
      <c r="Y59" s="10">
        <v>-287660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2677</v>
      </c>
      <c r="AH59" s="10"/>
      <c r="AJ59" s="24">
        <f t="shared" si="29"/>
        <v>1.1070734600146366</v>
      </c>
      <c r="AK59" s="24">
        <f t="shared" si="30"/>
        <v>0.73860737511527363</v>
      </c>
      <c r="AL59" s="24">
        <f t="shared" si="31"/>
        <v>-9.2203198352259607E-3</v>
      </c>
      <c r="AM59" s="24">
        <f t="shared" si="32"/>
        <v>2.6295959825371589</v>
      </c>
      <c r="AN59" s="24">
        <f t="shared" si="33"/>
        <v>0.87653199417905292</v>
      </c>
    </row>
    <row r="60" spans="1:40" x14ac:dyDescent="0.25">
      <c r="A60" s="7" t="s">
        <v>161</v>
      </c>
      <c r="B60" s="7" t="s">
        <v>162</v>
      </c>
      <c r="C60" s="8" t="s">
        <v>37</v>
      </c>
      <c r="D60" s="9"/>
      <c r="E60" s="9"/>
      <c r="F60" s="9"/>
      <c r="G60" s="10">
        <v>0</v>
      </c>
      <c r="H60" s="10">
        <v>-37144</v>
      </c>
      <c r="I60" s="10">
        <v>-33639</v>
      </c>
      <c r="J60" s="10">
        <v>-37574</v>
      </c>
      <c r="K60" s="10">
        <v>-36335</v>
      </c>
      <c r="L60" s="10">
        <v>-35806</v>
      </c>
      <c r="M60" s="10">
        <v>-36465</v>
      </c>
      <c r="N60" s="10">
        <v>-36545</v>
      </c>
      <c r="O60" s="10">
        <v>-32177</v>
      </c>
      <c r="P60" s="10">
        <v>0</v>
      </c>
      <c r="Q60" s="10">
        <v>-32177</v>
      </c>
      <c r="R60" s="10">
        <v>-33639</v>
      </c>
      <c r="S60" s="10">
        <v>0</v>
      </c>
      <c r="T60" s="10">
        <v>-33639</v>
      </c>
      <c r="U60" s="10">
        <v>0</v>
      </c>
      <c r="V60" s="10">
        <v>-33639</v>
      </c>
      <c r="W60" s="10">
        <v>1462</v>
      </c>
      <c r="X60" s="10">
        <v>0</v>
      </c>
      <c r="Y60" s="10">
        <v>-37144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-4967</v>
      </c>
      <c r="AH60" s="10"/>
      <c r="AJ60" s="24">
        <f t="shared" si="29"/>
        <v>1.8404736636317937E-2</v>
      </c>
      <c r="AK60" s="24">
        <f t="shared" si="30"/>
        <v>-0.11759221170985877</v>
      </c>
      <c r="AL60" s="24">
        <f t="shared" si="31"/>
        <v>0.15436491904155142</v>
      </c>
      <c r="AM60" s="24">
        <f t="shared" si="32"/>
        <v>3.7368038876166007E-2</v>
      </c>
      <c r="AN60" s="24">
        <f t="shared" si="33"/>
        <v>1.2456012958722002E-2</v>
      </c>
    </row>
    <row r="61" spans="1:40" x14ac:dyDescent="0.25">
      <c r="A61" s="7" t="s">
        <v>163</v>
      </c>
      <c r="B61" s="7" t="s">
        <v>164</v>
      </c>
      <c r="C61" s="8" t="s">
        <v>37</v>
      </c>
      <c r="D61" s="9"/>
      <c r="E61" s="9"/>
      <c r="F61" s="9"/>
      <c r="G61" s="10">
        <v>0</v>
      </c>
      <c r="H61" s="10">
        <v>-8251</v>
      </c>
      <c r="I61" s="10">
        <v>-12719</v>
      </c>
      <c r="J61" s="10">
        <v>0</v>
      </c>
      <c r="K61" s="10">
        <v>-18365</v>
      </c>
      <c r="L61" s="10">
        <v>-11479</v>
      </c>
      <c r="M61" s="10">
        <v>-12419</v>
      </c>
      <c r="N61" s="10">
        <v>-10565.75</v>
      </c>
      <c r="O61" s="10">
        <v>-12382</v>
      </c>
      <c r="P61" s="10">
        <v>0</v>
      </c>
      <c r="Q61" s="10">
        <v>-12382</v>
      </c>
      <c r="R61" s="10">
        <v>-12719</v>
      </c>
      <c r="S61" s="10">
        <v>0</v>
      </c>
      <c r="T61" s="10">
        <v>-12719</v>
      </c>
      <c r="U61" s="10">
        <v>0</v>
      </c>
      <c r="V61" s="10">
        <v>-12719</v>
      </c>
      <c r="W61" s="10">
        <v>337</v>
      </c>
      <c r="X61" s="10">
        <v>0</v>
      </c>
      <c r="Y61" s="10">
        <v>-8251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4131</v>
      </c>
      <c r="AH61" s="10"/>
      <c r="AJ61" s="24">
        <f t="shared" si="29"/>
        <v>8.1888666260127183E-2</v>
      </c>
      <c r="AK61" s="24">
        <f t="shared" si="30"/>
        <v>-2.9793059022465576E-3</v>
      </c>
      <c r="AL61" s="24">
        <f t="shared" si="31"/>
        <v>-0.33362946212243577</v>
      </c>
      <c r="AM61" s="24">
        <f t="shared" si="32"/>
        <v>-0.28120916456137296</v>
      </c>
      <c r="AN61" s="24">
        <f t="shared" si="33"/>
        <v>-9.373638818712432E-2</v>
      </c>
    </row>
    <row r="62" spans="1:40" x14ac:dyDescent="0.25">
      <c r="A62" s="7" t="s">
        <v>165</v>
      </c>
      <c r="B62" s="7" t="s">
        <v>166</v>
      </c>
      <c r="C62" s="8" t="s">
        <v>167</v>
      </c>
      <c r="D62" s="9"/>
      <c r="E62" s="9"/>
      <c r="F62" s="9"/>
      <c r="G62" s="10">
        <v>0</v>
      </c>
      <c r="H62" s="10">
        <v>-439790</v>
      </c>
      <c r="I62" s="10">
        <v>-440361</v>
      </c>
      <c r="J62" s="10">
        <v>-378635</v>
      </c>
      <c r="K62" s="10">
        <v>-379170</v>
      </c>
      <c r="L62" s="10">
        <v>-376915</v>
      </c>
      <c r="M62" s="10">
        <v>-370712</v>
      </c>
      <c r="N62" s="10">
        <v>-376358</v>
      </c>
      <c r="O62" s="10">
        <v>-437840</v>
      </c>
      <c r="P62" s="10">
        <v>0</v>
      </c>
      <c r="Q62" s="10">
        <v>-437840</v>
      </c>
      <c r="R62" s="10">
        <v>-440361</v>
      </c>
      <c r="S62" s="10">
        <v>0</v>
      </c>
      <c r="T62" s="10">
        <v>-440361</v>
      </c>
      <c r="U62" s="10">
        <v>0</v>
      </c>
      <c r="V62" s="10">
        <v>-440361</v>
      </c>
      <c r="W62" s="10">
        <v>2521</v>
      </c>
      <c r="X62" s="10">
        <v>0</v>
      </c>
      <c r="Y62" s="10">
        <v>-439790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-1950</v>
      </c>
      <c r="AH62" s="10"/>
      <c r="AJ62" s="24">
        <f t="shared" si="29"/>
        <v>-1.6457291431755169E-2</v>
      </c>
      <c r="AK62" s="24">
        <f t="shared" si="30"/>
        <v>0.18107857312415029</v>
      </c>
      <c r="AL62" s="24">
        <f t="shared" si="31"/>
        <v>4.4536817102137768E-3</v>
      </c>
      <c r="AM62" s="24">
        <f t="shared" si="32"/>
        <v>0.16681479909263361</v>
      </c>
      <c r="AN62" s="24">
        <f t="shared" si="33"/>
        <v>5.5604933030877872E-2</v>
      </c>
    </row>
    <row r="63" spans="1:40" x14ac:dyDescent="0.25">
      <c r="A63" s="7" t="s">
        <v>168</v>
      </c>
      <c r="B63" s="7" t="s">
        <v>169</v>
      </c>
      <c r="C63" s="8" t="s">
        <v>37</v>
      </c>
      <c r="D63" s="9"/>
      <c r="E63" s="9"/>
      <c r="F63" s="9"/>
      <c r="G63" s="10">
        <v>0</v>
      </c>
      <c r="H63" s="10">
        <v>-12283</v>
      </c>
      <c r="I63" s="10">
        <v>-8081</v>
      </c>
      <c r="J63" s="10">
        <v>0</v>
      </c>
      <c r="K63" s="10">
        <v>-13010</v>
      </c>
      <c r="L63" s="10">
        <v>-9522</v>
      </c>
      <c r="M63" s="10">
        <v>-8437</v>
      </c>
      <c r="N63" s="10">
        <v>-7742.25</v>
      </c>
      <c r="O63" s="10">
        <v>-8317</v>
      </c>
      <c r="P63" s="10">
        <v>0</v>
      </c>
      <c r="Q63" s="10">
        <v>-8317</v>
      </c>
      <c r="R63" s="10">
        <v>-8081</v>
      </c>
      <c r="S63" s="10">
        <v>0</v>
      </c>
      <c r="T63" s="10">
        <v>-8081</v>
      </c>
      <c r="U63" s="10">
        <v>0</v>
      </c>
      <c r="V63" s="10">
        <v>-8081</v>
      </c>
      <c r="W63" s="10">
        <v>-236</v>
      </c>
      <c r="X63" s="10">
        <v>0</v>
      </c>
      <c r="Y63" s="10">
        <v>-12283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-3966</v>
      </c>
      <c r="AH63" s="10"/>
      <c r="AJ63" s="24">
        <f t="shared" si="29"/>
        <v>-0.11394664986347405</v>
      </c>
      <c r="AK63" s="24">
        <f t="shared" si="30"/>
        <v>-1.4223065070522697E-2</v>
      </c>
      <c r="AL63" s="24">
        <f t="shared" si="31"/>
        <v>0.47685463508476617</v>
      </c>
      <c r="AM63" s="24">
        <f t="shared" si="32"/>
        <v>0.28996009241755932</v>
      </c>
      <c r="AN63" s="24">
        <f t="shared" si="33"/>
        <v>9.6653364139186446E-2</v>
      </c>
    </row>
    <row r="64" spans="1:40" x14ac:dyDescent="0.25">
      <c r="A64" s="7" t="s">
        <v>170</v>
      </c>
      <c r="B64" s="7" t="s">
        <v>171</v>
      </c>
      <c r="C64" s="8" t="s">
        <v>37</v>
      </c>
      <c r="D64" s="9"/>
      <c r="E64" s="9"/>
      <c r="F64" s="9"/>
      <c r="G64" s="10">
        <v>0</v>
      </c>
      <c r="H64" s="10">
        <v>-201930</v>
      </c>
      <c r="I64" s="10">
        <v>-203516</v>
      </c>
      <c r="J64" s="10">
        <v>-275564</v>
      </c>
      <c r="K64" s="10">
        <v>-275760</v>
      </c>
      <c r="L64" s="10">
        <v>-274120</v>
      </c>
      <c r="M64" s="10">
        <v>-269612</v>
      </c>
      <c r="N64" s="10">
        <v>-273764</v>
      </c>
      <c r="O64" s="10">
        <v>-201870</v>
      </c>
      <c r="P64" s="10">
        <v>0</v>
      </c>
      <c r="Q64" s="10">
        <v>-201870</v>
      </c>
      <c r="R64" s="10">
        <v>-203516</v>
      </c>
      <c r="S64" s="10">
        <v>0</v>
      </c>
      <c r="T64" s="10">
        <v>-203516</v>
      </c>
      <c r="U64" s="10">
        <v>0</v>
      </c>
      <c r="V64" s="10">
        <v>-203516</v>
      </c>
      <c r="W64" s="10">
        <v>1646</v>
      </c>
      <c r="X64" s="11" t="s">
        <v>172</v>
      </c>
      <c r="Y64" s="10">
        <v>-201930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-60</v>
      </c>
      <c r="AH64" s="10"/>
      <c r="AJ64" s="24">
        <f t="shared" si="29"/>
        <v>-1.6445352400408581E-2</v>
      </c>
      <c r="AK64" s="24">
        <f t="shared" si="30"/>
        <v>-0.25125736243193925</v>
      </c>
      <c r="AL64" s="24">
        <f t="shared" si="31"/>
        <v>2.9722098380145637E-4</v>
      </c>
      <c r="AM64" s="24">
        <f t="shared" si="32"/>
        <v>-0.26335181672260322</v>
      </c>
      <c r="AN64" s="24">
        <f t="shared" si="33"/>
        <v>-8.7783938907534401E-2</v>
      </c>
    </row>
    <row r="65" spans="1:40" x14ac:dyDescent="0.25">
      <c r="A65" s="7" t="s">
        <v>173</v>
      </c>
      <c r="B65" s="7" t="s">
        <v>174</v>
      </c>
      <c r="C65" s="8" t="s">
        <v>37</v>
      </c>
      <c r="D65" s="9"/>
      <c r="E65" s="9"/>
      <c r="F65" s="9"/>
      <c r="G65" s="10">
        <v>0</v>
      </c>
      <c r="H65" s="10">
        <v>-86000</v>
      </c>
      <c r="I65" s="10">
        <v>-86305</v>
      </c>
      <c r="J65" s="10">
        <v>-84316</v>
      </c>
      <c r="K65" s="10">
        <v>-66738</v>
      </c>
      <c r="L65" s="10">
        <v>-69834</v>
      </c>
      <c r="M65" s="10">
        <v>-70560</v>
      </c>
      <c r="N65" s="10">
        <v>-72862</v>
      </c>
      <c r="O65" s="10">
        <v>-83850</v>
      </c>
      <c r="P65" s="10">
        <v>0</v>
      </c>
      <c r="Q65" s="10">
        <v>-83850</v>
      </c>
      <c r="R65" s="10">
        <v>-94305</v>
      </c>
      <c r="S65" s="10">
        <v>0</v>
      </c>
      <c r="T65" s="10">
        <v>-94305</v>
      </c>
      <c r="U65" s="10">
        <v>0</v>
      </c>
      <c r="V65" s="10">
        <v>-94305</v>
      </c>
      <c r="W65" s="10">
        <v>10455</v>
      </c>
      <c r="X65" s="10" t="s">
        <v>175</v>
      </c>
      <c r="Y65" s="10">
        <v>-86000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-2150</v>
      </c>
      <c r="AH65" s="10"/>
      <c r="AJ65" s="24">
        <f t="shared" si="29"/>
        <v>1.0396082137640691E-2</v>
      </c>
      <c r="AK65" s="24">
        <f t="shared" si="30"/>
        <v>0.18835034013605442</v>
      </c>
      <c r="AL65" s="24">
        <f t="shared" si="31"/>
        <v>2.564102564102564E-2</v>
      </c>
      <c r="AM65" s="24">
        <f t="shared" si="32"/>
        <v>0.23149182346707908</v>
      </c>
      <c r="AN65" s="24">
        <f t="shared" si="33"/>
        <v>7.7163941155693028E-2</v>
      </c>
    </row>
    <row r="66" spans="1:40" x14ac:dyDescent="0.25">
      <c r="A66" s="7" t="s">
        <v>176</v>
      </c>
      <c r="B66" s="7" t="s">
        <v>177</v>
      </c>
      <c r="C66" s="8" t="s">
        <v>37</v>
      </c>
      <c r="D66" s="9"/>
      <c r="E66" s="9"/>
      <c r="F66" s="9"/>
      <c r="G66" s="10">
        <v>0</v>
      </c>
      <c r="H66" s="10">
        <v>-16800</v>
      </c>
      <c r="I66" s="10">
        <v>-15985</v>
      </c>
      <c r="J66" s="10">
        <v>-13395</v>
      </c>
      <c r="K66" s="10">
        <v>-14368</v>
      </c>
      <c r="L66" s="10">
        <v>-15870</v>
      </c>
      <c r="M66" s="10">
        <v>-15870</v>
      </c>
      <c r="N66" s="10">
        <v>-14875.75</v>
      </c>
      <c r="O66" s="10">
        <v>-15870</v>
      </c>
      <c r="P66" s="10">
        <v>0</v>
      </c>
      <c r="Q66" s="10">
        <v>-15870</v>
      </c>
      <c r="R66" s="10">
        <v>-15985</v>
      </c>
      <c r="S66" s="10">
        <v>0</v>
      </c>
      <c r="T66" s="10">
        <v>-15985</v>
      </c>
      <c r="U66" s="10">
        <v>0</v>
      </c>
      <c r="V66" s="10">
        <v>-15985</v>
      </c>
      <c r="W66" s="10">
        <v>115</v>
      </c>
      <c r="X66" s="10" t="s">
        <v>175</v>
      </c>
      <c r="Y66" s="10">
        <v>-16800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-930</v>
      </c>
      <c r="AH66" s="10"/>
      <c r="AJ66" s="24">
        <f t="shared" si="29"/>
        <v>0</v>
      </c>
      <c r="AK66" s="24">
        <f t="shared" si="30"/>
        <v>0</v>
      </c>
      <c r="AL66" s="24">
        <f t="shared" si="31"/>
        <v>5.8601134215500943E-2</v>
      </c>
      <c r="AM66" s="24">
        <f t="shared" si="32"/>
        <v>5.8601134215500943E-2</v>
      </c>
      <c r="AN66" s="24">
        <f t="shared" si="33"/>
        <v>1.9533711405166982E-2</v>
      </c>
    </row>
    <row r="67" spans="1:40" x14ac:dyDescent="0.25">
      <c r="A67" s="7" t="s">
        <v>178</v>
      </c>
      <c r="B67" s="7" t="s">
        <v>179</v>
      </c>
      <c r="C67" s="8" t="s">
        <v>86</v>
      </c>
      <c r="D67" s="9"/>
      <c r="E67" s="9"/>
      <c r="F67" s="9"/>
      <c r="G67" s="10">
        <v>0</v>
      </c>
      <c r="H67" s="10">
        <v>-43660</v>
      </c>
      <c r="I67" s="10">
        <v>-39865</v>
      </c>
      <c r="J67" s="10">
        <v>0</v>
      </c>
      <c r="K67" s="10">
        <v>-38913</v>
      </c>
      <c r="L67" s="10">
        <v>-30345</v>
      </c>
      <c r="M67" s="10">
        <v>-39865</v>
      </c>
      <c r="N67" s="10">
        <v>-27280.75</v>
      </c>
      <c r="O67" s="10">
        <v>-39865</v>
      </c>
      <c r="P67" s="10">
        <v>0</v>
      </c>
      <c r="Q67" s="10">
        <v>-39865</v>
      </c>
      <c r="R67" s="10">
        <v>-39865</v>
      </c>
      <c r="S67" s="10">
        <v>0</v>
      </c>
      <c r="T67" s="10">
        <v>-39865</v>
      </c>
      <c r="U67" s="10">
        <v>0</v>
      </c>
      <c r="V67" s="10">
        <v>-39865</v>
      </c>
      <c r="W67" s="10">
        <v>0</v>
      </c>
      <c r="X67" s="10">
        <v>0</v>
      </c>
      <c r="Y67" s="10">
        <v>-43660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-3795</v>
      </c>
      <c r="AH67" s="10"/>
      <c r="AJ67" s="24">
        <f t="shared" si="29"/>
        <v>0.31372549019607843</v>
      </c>
      <c r="AK67" s="24">
        <f t="shared" si="30"/>
        <v>0</v>
      </c>
      <c r="AL67" s="24">
        <f t="shared" si="31"/>
        <v>9.5196287470211971E-2</v>
      </c>
      <c r="AM67" s="24">
        <f t="shared" si="32"/>
        <v>0.43878727961772945</v>
      </c>
      <c r="AN67" s="24">
        <f t="shared" si="33"/>
        <v>0.14626242653924315</v>
      </c>
    </row>
    <row r="68" spans="1:40" x14ac:dyDescent="0.25">
      <c r="A68" s="7" t="s">
        <v>180</v>
      </c>
      <c r="B68" s="7" t="s">
        <v>181</v>
      </c>
      <c r="C68" s="8" t="s">
        <v>182</v>
      </c>
      <c r="D68" s="9"/>
      <c r="E68" s="9"/>
      <c r="F68" s="9"/>
      <c r="G68" s="10">
        <v>0</v>
      </c>
      <c r="H68" s="10">
        <v>-4128</v>
      </c>
      <c r="I68" s="10">
        <v>-4902</v>
      </c>
      <c r="J68" s="10">
        <v>-4077</v>
      </c>
      <c r="K68" s="10">
        <v>-4424</v>
      </c>
      <c r="L68" s="10">
        <v>-4981</v>
      </c>
      <c r="M68" s="10">
        <v>-4902</v>
      </c>
      <c r="N68" s="10">
        <v>-4596</v>
      </c>
      <c r="O68" s="10">
        <v>-4128</v>
      </c>
      <c r="P68" s="10">
        <v>0</v>
      </c>
      <c r="Q68" s="10">
        <v>-4128</v>
      </c>
      <c r="R68" s="10">
        <v>-4902</v>
      </c>
      <c r="S68" s="10">
        <v>0</v>
      </c>
      <c r="T68" s="10">
        <v>-4902</v>
      </c>
      <c r="U68" s="10">
        <v>0</v>
      </c>
      <c r="V68" s="10">
        <v>-4902</v>
      </c>
      <c r="W68" s="10">
        <v>774</v>
      </c>
      <c r="X68" s="10">
        <v>0</v>
      </c>
      <c r="Y68" s="10">
        <v>-4128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/>
      <c r="AJ68" s="24">
        <f t="shared" si="29"/>
        <v>-1.5860269022284681E-2</v>
      </c>
      <c r="AK68" s="24">
        <f t="shared" si="30"/>
        <v>-0.15789473684210525</v>
      </c>
      <c r="AL68" s="24">
        <f t="shared" si="31"/>
        <v>0</v>
      </c>
      <c r="AM68" s="24">
        <f t="shared" si="32"/>
        <v>-0.17125075286087132</v>
      </c>
      <c r="AN68" s="24">
        <f t="shared" si="33"/>
        <v>-5.7083584286957111E-2</v>
      </c>
    </row>
    <row r="69" spans="1:40" x14ac:dyDescent="0.25">
      <c r="A69" s="7" t="s">
        <v>183</v>
      </c>
      <c r="B69" s="7" t="s">
        <v>184</v>
      </c>
      <c r="C69" s="8" t="s">
        <v>182</v>
      </c>
      <c r="D69" s="9"/>
      <c r="E69" s="9"/>
      <c r="F69" s="9"/>
      <c r="G69" s="10">
        <v>0</v>
      </c>
      <c r="H69" s="10">
        <v>-3139</v>
      </c>
      <c r="I69" s="10">
        <v>-2752</v>
      </c>
      <c r="J69" s="10">
        <v>-2492</v>
      </c>
      <c r="K69" s="10">
        <v>-2496</v>
      </c>
      <c r="L69" s="10">
        <v>-2752</v>
      </c>
      <c r="M69" s="10">
        <v>-2752</v>
      </c>
      <c r="N69" s="10">
        <v>-2623</v>
      </c>
      <c r="O69" s="10">
        <v>-3139</v>
      </c>
      <c r="P69" s="10">
        <v>0</v>
      </c>
      <c r="Q69" s="10">
        <v>-3139</v>
      </c>
      <c r="R69" s="10">
        <v>-2752</v>
      </c>
      <c r="S69" s="10">
        <v>0</v>
      </c>
      <c r="T69" s="10">
        <v>-2752</v>
      </c>
      <c r="U69" s="10">
        <v>0</v>
      </c>
      <c r="V69" s="10">
        <v>-2752</v>
      </c>
      <c r="W69" s="10">
        <v>-387</v>
      </c>
      <c r="X69" s="10">
        <v>0</v>
      </c>
      <c r="Y69" s="10">
        <v>-3139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/>
      <c r="AJ69" s="24">
        <f t="shared" si="29"/>
        <v>0</v>
      </c>
      <c r="AK69" s="24">
        <f t="shared" si="30"/>
        <v>0.140625</v>
      </c>
      <c r="AL69" s="24">
        <f t="shared" si="31"/>
        <v>0</v>
      </c>
      <c r="AM69" s="24">
        <f t="shared" si="32"/>
        <v>0.140625</v>
      </c>
      <c r="AN69" s="24">
        <f t="shared" si="33"/>
        <v>4.6875E-2</v>
      </c>
    </row>
    <row r="70" spans="1:40" x14ac:dyDescent="0.25">
      <c r="A70" s="7" t="s">
        <v>185</v>
      </c>
      <c r="B70" s="7" t="s">
        <v>186</v>
      </c>
      <c r="C70" s="8" t="s">
        <v>37</v>
      </c>
      <c r="D70" s="9"/>
      <c r="E70" s="9"/>
      <c r="F70" s="9"/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 t="s">
        <v>187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/>
      <c r="AL70" s="24"/>
    </row>
    <row r="71" spans="1:40" x14ac:dyDescent="0.25">
      <c r="A71" s="7" t="s">
        <v>188</v>
      </c>
      <c r="B71" s="7" t="s">
        <v>189</v>
      </c>
      <c r="C71" s="8" t="s">
        <v>190</v>
      </c>
      <c r="D71" s="9"/>
      <c r="E71" s="9"/>
      <c r="F71" s="9"/>
      <c r="G71" s="10">
        <v>0</v>
      </c>
      <c r="H71" s="10">
        <v>-23325</v>
      </c>
      <c r="I71" s="10">
        <v>-27361</v>
      </c>
      <c r="J71" s="10">
        <v>-20496</v>
      </c>
      <c r="K71" s="10">
        <v>-23014</v>
      </c>
      <c r="L71" s="10">
        <v>-20903</v>
      </c>
      <c r="M71" s="10">
        <v>-17815</v>
      </c>
      <c r="N71" s="10">
        <v>-20557</v>
      </c>
      <c r="O71" s="10">
        <v>-23325</v>
      </c>
      <c r="P71" s="10">
        <v>0</v>
      </c>
      <c r="Q71" s="10">
        <v>-23325</v>
      </c>
      <c r="R71" s="10">
        <v>-7793</v>
      </c>
      <c r="S71" s="10">
        <v>0</v>
      </c>
      <c r="T71" s="10">
        <v>-7793</v>
      </c>
      <c r="U71" s="10">
        <v>0</v>
      </c>
      <c r="V71" s="10">
        <v>-7793</v>
      </c>
      <c r="W71" s="10">
        <v>-15532</v>
      </c>
      <c r="X71" s="10" t="s">
        <v>191</v>
      </c>
      <c r="Y71" s="10">
        <v>-23325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/>
      <c r="AJ71" s="24">
        <f t="shared" ref="AJ71" si="34">(M71-L71)/L71</f>
        <v>-0.14772999091039563</v>
      </c>
      <c r="AK71" s="24">
        <f t="shared" ref="AK71" si="35">(O71-M71)/M71</f>
        <v>0.30928992422116192</v>
      </c>
      <c r="AL71" s="24">
        <f t="shared" ref="AL71" si="36">AG71/O71</f>
        <v>0</v>
      </c>
      <c r="AM71" s="24">
        <f t="shared" ref="AM71" si="37">(Y71-L71)/L71</f>
        <v>0.1158685356168971</v>
      </c>
      <c r="AN71" s="24">
        <f t="shared" ref="AN71" si="38">AM71/3</f>
        <v>3.8622845205632368E-2</v>
      </c>
    </row>
    <row r="72" spans="1:40" x14ac:dyDescent="0.25">
      <c r="A72" s="7" t="s">
        <v>192</v>
      </c>
      <c r="B72" s="7" t="s">
        <v>193</v>
      </c>
      <c r="C72" s="8" t="s">
        <v>190</v>
      </c>
      <c r="D72" s="9"/>
      <c r="E72" s="9"/>
      <c r="F72" s="9"/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/>
      <c r="AL72" s="24"/>
    </row>
    <row r="73" spans="1:40" x14ac:dyDescent="0.25">
      <c r="A73" s="7" t="s">
        <v>194</v>
      </c>
      <c r="B73" s="7" t="s">
        <v>195</v>
      </c>
      <c r="C73" s="8" t="s">
        <v>37</v>
      </c>
      <c r="D73" s="9"/>
      <c r="E73" s="9"/>
      <c r="F73" s="9"/>
      <c r="G73" s="10">
        <v>0</v>
      </c>
      <c r="H73" s="10">
        <v>0</v>
      </c>
      <c r="I73" s="10">
        <v>-303</v>
      </c>
      <c r="J73" s="10">
        <v>-43038</v>
      </c>
      <c r="K73" s="10">
        <v>-11791</v>
      </c>
      <c r="L73" s="10">
        <v>-324</v>
      </c>
      <c r="M73" s="10">
        <v>-316</v>
      </c>
      <c r="N73" s="10">
        <v>-13867.25</v>
      </c>
      <c r="O73" s="10">
        <v>-304</v>
      </c>
      <c r="P73" s="10">
        <v>0</v>
      </c>
      <c r="Q73" s="10">
        <v>-304</v>
      </c>
      <c r="R73" s="10">
        <v>-303</v>
      </c>
      <c r="S73" s="10">
        <v>0</v>
      </c>
      <c r="T73" s="10">
        <v>-303</v>
      </c>
      <c r="U73" s="10">
        <v>0</v>
      </c>
      <c r="V73" s="10">
        <v>-303</v>
      </c>
      <c r="W73" s="10">
        <v>-1</v>
      </c>
      <c r="X73" s="10" t="s">
        <v>138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304</v>
      </c>
      <c r="AH73" s="10"/>
      <c r="AJ73" s="24">
        <f t="shared" ref="AJ73" si="39">(M73-L73)/L73</f>
        <v>-2.4691358024691357E-2</v>
      </c>
      <c r="AK73" s="24">
        <f t="shared" ref="AK73" si="40">(O73-M73)/M73</f>
        <v>-3.7974683544303799E-2</v>
      </c>
      <c r="AL73" s="24">
        <f t="shared" ref="AL73" si="41">AG73/O73</f>
        <v>-1</v>
      </c>
      <c r="AM73" s="24">
        <f t="shared" ref="AM73" si="42">(Y73-L73)/L73</f>
        <v>-1</v>
      </c>
      <c r="AN73" s="24">
        <f t="shared" ref="AN73" si="43">AM73/3</f>
        <v>-0.33333333333333331</v>
      </c>
    </row>
    <row r="74" spans="1:40" x14ac:dyDescent="0.25">
      <c r="A74" s="7" t="s">
        <v>196</v>
      </c>
      <c r="B74" s="7" t="s">
        <v>197</v>
      </c>
      <c r="C74" s="8" t="s">
        <v>37</v>
      </c>
      <c r="D74" s="9"/>
      <c r="E74" s="9"/>
      <c r="F74" s="9"/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 t="s">
        <v>198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/>
      <c r="AL74" s="24"/>
    </row>
    <row r="75" spans="1:40" x14ac:dyDescent="0.25">
      <c r="A75" s="7" t="s">
        <v>199</v>
      </c>
      <c r="B75" s="7" t="s">
        <v>200</v>
      </c>
      <c r="C75" s="8" t="s">
        <v>37</v>
      </c>
      <c r="D75" s="9"/>
      <c r="E75" s="9"/>
      <c r="F75" s="9"/>
      <c r="G75" s="10">
        <v>0</v>
      </c>
      <c r="H75" s="10">
        <v>-8060</v>
      </c>
      <c r="I75" s="10">
        <v>-7800</v>
      </c>
      <c r="J75" s="10">
        <v>-6355</v>
      </c>
      <c r="K75" s="10">
        <v>-6510</v>
      </c>
      <c r="L75" s="10">
        <v>-6820</v>
      </c>
      <c r="M75" s="10">
        <v>-6820</v>
      </c>
      <c r="N75" s="10">
        <v>-6626.25</v>
      </c>
      <c r="O75" s="10">
        <v>-8060</v>
      </c>
      <c r="P75" s="10">
        <v>0</v>
      </c>
      <c r="Q75" s="10">
        <v>-8060</v>
      </c>
      <c r="R75" s="10">
        <v>-7800</v>
      </c>
      <c r="S75" s="10">
        <v>0</v>
      </c>
      <c r="T75" s="10">
        <v>-7800</v>
      </c>
      <c r="U75" s="10">
        <v>0</v>
      </c>
      <c r="V75" s="10">
        <v>-7800</v>
      </c>
      <c r="W75" s="10">
        <v>-260</v>
      </c>
      <c r="X75" s="10" t="s">
        <v>175</v>
      </c>
      <c r="Y75" s="10">
        <v>-8060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/>
      <c r="AL75" s="24"/>
    </row>
    <row r="76" spans="1:40" x14ac:dyDescent="0.25">
      <c r="A76" s="12" t="s">
        <v>80</v>
      </c>
      <c r="B76" s="13" t="s">
        <v>81</v>
      </c>
      <c r="C76" s="13"/>
      <c r="D76" s="14">
        <v>0</v>
      </c>
      <c r="E76" s="14">
        <v>0</v>
      </c>
      <c r="F76" s="14">
        <v>0</v>
      </c>
      <c r="G76" s="14">
        <v>0</v>
      </c>
      <c r="H76" s="14">
        <v>-3127372</v>
      </c>
      <c r="I76" s="14">
        <v>-3051894</v>
      </c>
      <c r="J76" s="14">
        <v>-3078037</v>
      </c>
      <c r="K76" s="14">
        <v>-3047428</v>
      </c>
      <c r="L76" s="14">
        <v>-2833300</v>
      </c>
      <c r="M76" s="14">
        <v>-2868860</v>
      </c>
      <c r="N76" s="14">
        <v>-2956906.25</v>
      </c>
      <c r="O76" s="14">
        <v>-3067931</v>
      </c>
      <c r="P76" s="14">
        <v>0</v>
      </c>
      <c r="Q76" s="14">
        <v>-3067931</v>
      </c>
      <c r="R76" s="14">
        <v>-3025926</v>
      </c>
      <c r="S76" s="14">
        <v>0</v>
      </c>
      <c r="T76" s="14">
        <v>-3025926</v>
      </c>
      <c r="U76" s="14">
        <v>0</v>
      </c>
      <c r="V76" s="14">
        <v>-3025926</v>
      </c>
      <c r="W76" s="14">
        <v>-42005</v>
      </c>
      <c r="X76" s="14">
        <v>0</v>
      </c>
      <c r="Y76" s="14">
        <v>-3127372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-59441</v>
      </c>
      <c r="AH76" s="14">
        <v>0</v>
      </c>
      <c r="AJ76" s="24">
        <f t="shared" ref="AJ76:AJ80" si="44">(M76-L76)/L76</f>
        <v>1.2550735891010483E-2</v>
      </c>
      <c r="AK76" s="24">
        <f t="shared" ref="AK76:AK80" si="45">(O76-M76)/M76</f>
        <v>6.9390280459834225E-2</v>
      </c>
      <c r="AL76" s="24">
        <f t="shared" ref="AL76:AL80" si="46">AG76/O76</f>
        <v>1.9374946828986703E-2</v>
      </c>
      <c r="AM76" s="24">
        <f t="shared" ref="AM76:AM80" si="47">(Y76-L76)/L76</f>
        <v>0.10379133872163201</v>
      </c>
      <c r="AN76" s="24">
        <f t="shared" ref="AN76:AN80" si="48">AM76/3</f>
        <v>3.4597112907210674E-2</v>
      </c>
    </row>
    <row r="77" spans="1:40" ht="15.75" thickBot="1" x14ac:dyDescent="0.3">
      <c r="A77" s="15" t="s">
        <v>201</v>
      </c>
      <c r="B77" s="16" t="s">
        <v>202</v>
      </c>
      <c r="C77" s="16"/>
      <c r="D77" s="17">
        <v>0</v>
      </c>
      <c r="E77" s="17">
        <v>0</v>
      </c>
      <c r="F77" s="17">
        <v>0</v>
      </c>
      <c r="G77" s="17">
        <v>0</v>
      </c>
      <c r="H77" s="17">
        <v>-3127372</v>
      </c>
      <c r="I77" s="17">
        <v>-3051894</v>
      </c>
      <c r="J77" s="17">
        <v>-3078037</v>
      </c>
      <c r="K77" s="17">
        <v>-3047428</v>
      </c>
      <c r="L77" s="17">
        <v>-2833300</v>
      </c>
      <c r="M77" s="17">
        <v>-2868860</v>
      </c>
      <c r="N77" s="17">
        <v>-2956906.25</v>
      </c>
      <c r="O77" s="17">
        <v>-3067931</v>
      </c>
      <c r="P77" s="17">
        <v>0</v>
      </c>
      <c r="Q77" s="17">
        <v>-3067931</v>
      </c>
      <c r="R77" s="17">
        <v>-3025926</v>
      </c>
      <c r="S77" s="17">
        <v>0</v>
      </c>
      <c r="T77" s="17">
        <v>-3025926</v>
      </c>
      <c r="U77" s="17">
        <v>0</v>
      </c>
      <c r="V77" s="17">
        <v>-3025926</v>
      </c>
      <c r="W77" s="17">
        <v>-42005</v>
      </c>
      <c r="X77" s="17">
        <v>0</v>
      </c>
      <c r="Y77" s="17">
        <v>-3127372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-59441</v>
      </c>
      <c r="AH77" s="17">
        <v>0</v>
      </c>
      <c r="AJ77" s="24">
        <f t="shared" si="44"/>
        <v>1.2550735891010483E-2</v>
      </c>
      <c r="AK77" s="24">
        <f t="shared" si="45"/>
        <v>6.9390280459834225E-2</v>
      </c>
      <c r="AL77" s="24">
        <f t="shared" si="46"/>
        <v>1.9374946828986703E-2</v>
      </c>
      <c r="AM77" s="24">
        <f t="shared" si="47"/>
        <v>0.10379133872163201</v>
      </c>
      <c r="AN77" s="24">
        <f t="shared" si="48"/>
        <v>3.4597112907210674E-2</v>
      </c>
    </row>
    <row r="78" spans="1:40" ht="15.75" thickTop="1" x14ac:dyDescent="0.25">
      <c r="A78" s="7" t="s">
        <v>203</v>
      </c>
      <c r="B78" s="7" t="s">
        <v>204</v>
      </c>
      <c r="C78" s="8" t="s">
        <v>37</v>
      </c>
      <c r="D78" s="9"/>
      <c r="E78" s="9"/>
      <c r="F78" s="9"/>
      <c r="G78" s="10">
        <v>0</v>
      </c>
      <c r="H78" s="10">
        <v>-15321</v>
      </c>
      <c r="I78" s="10">
        <v>-30642</v>
      </c>
      <c r="J78" s="10">
        <v>-5505</v>
      </c>
      <c r="K78" s="10">
        <v>-4498</v>
      </c>
      <c r="L78" s="10">
        <v>-10364</v>
      </c>
      <c r="M78" s="10">
        <v>-4763</v>
      </c>
      <c r="N78" s="10">
        <v>-6282.5</v>
      </c>
      <c r="O78" s="10">
        <v>-4800</v>
      </c>
      <c r="P78" s="10">
        <v>0</v>
      </c>
      <c r="Q78" s="10">
        <v>-4800</v>
      </c>
      <c r="R78" s="10">
        <v>-15321</v>
      </c>
      <c r="S78" s="10">
        <v>0</v>
      </c>
      <c r="T78" s="10">
        <v>-15321</v>
      </c>
      <c r="U78" s="10">
        <v>0</v>
      </c>
      <c r="V78" s="10">
        <v>-15321</v>
      </c>
      <c r="W78" s="10">
        <v>10521</v>
      </c>
      <c r="X78" s="10" t="s">
        <v>205</v>
      </c>
      <c r="Y78" s="10">
        <v>-15321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-10521</v>
      </c>
      <c r="AH78" s="10"/>
      <c r="AJ78" s="24">
        <f t="shared" si="44"/>
        <v>-0.54042840602084141</v>
      </c>
      <c r="AK78" s="24">
        <f t="shared" si="45"/>
        <v>7.7682133109384845E-3</v>
      </c>
      <c r="AL78" s="24">
        <f t="shared" si="46"/>
        <v>2.191875</v>
      </c>
      <c r="AM78" s="24">
        <f t="shared" si="47"/>
        <v>0.47829023543033578</v>
      </c>
      <c r="AN78" s="24">
        <f t="shared" si="48"/>
        <v>0.15943007847677859</v>
      </c>
    </row>
    <row r="79" spans="1:40" x14ac:dyDescent="0.25">
      <c r="A79" s="12" t="s">
        <v>206</v>
      </c>
      <c r="B79" s="13" t="s">
        <v>207</v>
      </c>
      <c r="C79" s="13"/>
      <c r="D79" s="14">
        <v>0</v>
      </c>
      <c r="E79" s="14">
        <v>0</v>
      </c>
      <c r="F79" s="14">
        <v>0</v>
      </c>
      <c r="G79" s="14">
        <v>0</v>
      </c>
      <c r="H79" s="14">
        <v>-15321</v>
      </c>
      <c r="I79" s="14">
        <v>-30642</v>
      </c>
      <c r="J79" s="14">
        <v>-5505</v>
      </c>
      <c r="K79" s="14">
        <v>-4498</v>
      </c>
      <c r="L79" s="14">
        <v>-10364</v>
      </c>
      <c r="M79" s="14">
        <v>-4763</v>
      </c>
      <c r="N79" s="14">
        <v>-6282.5</v>
      </c>
      <c r="O79" s="14">
        <v>-4800</v>
      </c>
      <c r="P79" s="14">
        <v>0</v>
      </c>
      <c r="Q79" s="14">
        <v>-4800</v>
      </c>
      <c r="R79" s="14">
        <v>-15321</v>
      </c>
      <c r="S79" s="14">
        <v>0</v>
      </c>
      <c r="T79" s="14">
        <v>-15321</v>
      </c>
      <c r="U79" s="14">
        <v>0</v>
      </c>
      <c r="V79" s="14">
        <v>-15321</v>
      </c>
      <c r="W79" s="14">
        <v>10521</v>
      </c>
      <c r="X79" s="14">
        <v>0</v>
      </c>
      <c r="Y79" s="14">
        <v>-15321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-10521</v>
      </c>
      <c r="AH79" s="14">
        <v>0</v>
      </c>
      <c r="AJ79" s="24">
        <f t="shared" si="44"/>
        <v>-0.54042840602084141</v>
      </c>
      <c r="AK79" s="24">
        <f t="shared" si="45"/>
        <v>7.7682133109384845E-3</v>
      </c>
      <c r="AL79" s="24">
        <f t="shared" si="46"/>
        <v>2.191875</v>
      </c>
      <c r="AM79" s="24">
        <f t="shared" si="47"/>
        <v>0.47829023543033578</v>
      </c>
      <c r="AN79" s="24">
        <f t="shared" si="48"/>
        <v>0.15943007847677859</v>
      </c>
    </row>
    <row r="80" spans="1:40" ht="15.75" thickBot="1" x14ac:dyDescent="0.3">
      <c r="A80" s="15" t="s">
        <v>208</v>
      </c>
      <c r="B80" s="16" t="s">
        <v>209</v>
      </c>
      <c r="C80" s="16"/>
      <c r="D80" s="17">
        <v>0</v>
      </c>
      <c r="E80" s="17">
        <v>0</v>
      </c>
      <c r="F80" s="17">
        <v>0</v>
      </c>
      <c r="G80" s="17">
        <v>0</v>
      </c>
      <c r="H80" s="17">
        <v>-15321</v>
      </c>
      <c r="I80" s="17">
        <v>-30642</v>
      </c>
      <c r="J80" s="17">
        <v>-5505</v>
      </c>
      <c r="K80" s="17">
        <v>-4498</v>
      </c>
      <c r="L80" s="17">
        <v>-10364</v>
      </c>
      <c r="M80" s="17">
        <v>-4763</v>
      </c>
      <c r="N80" s="17">
        <v>-6282.5</v>
      </c>
      <c r="O80" s="17">
        <v>-4800</v>
      </c>
      <c r="P80" s="17">
        <v>0</v>
      </c>
      <c r="Q80" s="17">
        <v>-4800</v>
      </c>
      <c r="R80" s="17">
        <v>-15321</v>
      </c>
      <c r="S80" s="17">
        <v>0</v>
      </c>
      <c r="T80" s="17">
        <v>-15321</v>
      </c>
      <c r="U80" s="17">
        <v>0</v>
      </c>
      <c r="V80" s="17">
        <v>-15321</v>
      </c>
      <c r="W80" s="17">
        <v>10521</v>
      </c>
      <c r="X80" s="17">
        <v>0</v>
      </c>
      <c r="Y80" s="17">
        <v>-15321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-10521</v>
      </c>
      <c r="AH80" s="17">
        <v>0</v>
      </c>
      <c r="AJ80" s="24">
        <f t="shared" si="44"/>
        <v>-0.54042840602084141</v>
      </c>
      <c r="AK80" s="24">
        <f t="shared" si="45"/>
        <v>7.7682133109384845E-3</v>
      </c>
      <c r="AL80" s="24">
        <f t="shared" si="46"/>
        <v>2.191875</v>
      </c>
      <c r="AM80" s="24">
        <f t="shared" si="47"/>
        <v>0.47829023543033578</v>
      </c>
      <c r="AN80" s="24">
        <f t="shared" si="48"/>
        <v>0.15943007847677859</v>
      </c>
    </row>
    <row r="81" spans="1:40" ht="15.75" thickTop="1" x14ac:dyDescent="0.25">
      <c r="A81" s="7" t="s">
        <v>210</v>
      </c>
      <c r="B81" s="7" t="s">
        <v>211</v>
      </c>
      <c r="C81" s="8" t="s">
        <v>37</v>
      </c>
      <c r="D81" s="9"/>
      <c r="E81" s="9"/>
      <c r="F81" s="9"/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/>
      <c r="AL81" s="24"/>
    </row>
    <row r="82" spans="1:40" x14ac:dyDescent="0.25">
      <c r="A82" s="12" t="s">
        <v>206</v>
      </c>
      <c r="B82" s="13" t="s">
        <v>207</v>
      </c>
      <c r="C82" s="13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L82" s="24"/>
    </row>
    <row r="83" spans="1:40" ht="15.75" thickBot="1" x14ac:dyDescent="0.3">
      <c r="A83" s="15" t="s">
        <v>212</v>
      </c>
      <c r="B83" s="16" t="s">
        <v>213</v>
      </c>
      <c r="C83" s="16"/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L83" s="24"/>
    </row>
    <row r="84" spans="1:40" ht="15.75" thickTop="1" x14ac:dyDescent="0.25">
      <c r="A84" s="7" t="s">
        <v>214</v>
      </c>
      <c r="B84" s="7" t="s">
        <v>215</v>
      </c>
      <c r="C84" s="8" t="s">
        <v>190</v>
      </c>
      <c r="D84" s="9"/>
      <c r="E84" s="9"/>
      <c r="F84" s="9"/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 t="s">
        <v>216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/>
      <c r="AL84" s="24"/>
    </row>
    <row r="85" spans="1:40" x14ac:dyDescent="0.25">
      <c r="A85" s="7" t="s">
        <v>217</v>
      </c>
      <c r="B85" s="7" t="s">
        <v>218</v>
      </c>
      <c r="C85" s="8" t="s">
        <v>219</v>
      </c>
      <c r="D85" s="9"/>
      <c r="E85" s="9"/>
      <c r="F85" s="9"/>
      <c r="G85" s="10">
        <v>0</v>
      </c>
      <c r="H85" s="10">
        <v>-60000</v>
      </c>
      <c r="I85" s="10">
        <v>-63150</v>
      </c>
      <c r="J85" s="10">
        <v>-54955</v>
      </c>
      <c r="K85" s="10">
        <v>-48647</v>
      </c>
      <c r="L85" s="10">
        <v>-56794</v>
      </c>
      <c r="M85" s="10">
        <v>-54950</v>
      </c>
      <c r="N85" s="10">
        <v>-53836.5</v>
      </c>
      <c r="O85" s="10">
        <v>-55000</v>
      </c>
      <c r="P85" s="10">
        <v>-4610</v>
      </c>
      <c r="Q85" s="10">
        <v>-59610</v>
      </c>
      <c r="R85" s="10">
        <v>-61700</v>
      </c>
      <c r="S85" s="10">
        <v>0</v>
      </c>
      <c r="T85" s="10">
        <v>-61700</v>
      </c>
      <c r="U85" s="10">
        <v>0</v>
      </c>
      <c r="V85" s="10">
        <v>-61700</v>
      </c>
      <c r="W85" s="10">
        <v>2090</v>
      </c>
      <c r="X85" s="10">
        <v>0</v>
      </c>
      <c r="Y85" s="10">
        <v>-60000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-5000</v>
      </c>
      <c r="AH85" s="10"/>
      <c r="AJ85" s="24">
        <f t="shared" ref="AJ85:AJ87" si="49">(M85-L85)/L85</f>
        <v>-3.2468218473782444E-2</v>
      </c>
      <c r="AK85" s="24">
        <f t="shared" ref="AK85:AK87" si="50">(O85-M85)/M85</f>
        <v>9.099181073703367E-4</v>
      </c>
      <c r="AL85" s="24">
        <f t="shared" ref="AL85:AL87" si="51">AG85/O85</f>
        <v>9.0909090909090912E-2</v>
      </c>
      <c r="AM85" s="24">
        <f t="shared" ref="AM85:AM87" si="52">(Y85-L85)/L85</f>
        <v>5.6449624960383138E-2</v>
      </c>
      <c r="AN85" s="24">
        <f t="shared" ref="AN85:AN87" si="53">AM85/3</f>
        <v>1.8816541653461045E-2</v>
      </c>
    </row>
    <row r="86" spans="1:40" x14ac:dyDescent="0.25">
      <c r="A86" s="7" t="s">
        <v>220</v>
      </c>
      <c r="B86" s="7" t="s">
        <v>221</v>
      </c>
      <c r="C86" s="8" t="s">
        <v>219</v>
      </c>
      <c r="D86" s="9"/>
      <c r="E86" s="9"/>
      <c r="F86" s="9"/>
      <c r="G86" s="10">
        <v>0</v>
      </c>
      <c r="H86" s="10">
        <v>-15000</v>
      </c>
      <c r="I86" s="10">
        <v>-15050</v>
      </c>
      <c r="J86" s="10">
        <v>-3900</v>
      </c>
      <c r="K86" s="10">
        <v>-8600</v>
      </c>
      <c r="L86" s="10">
        <v>-8150</v>
      </c>
      <c r="M86" s="10">
        <v>-19000</v>
      </c>
      <c r="N86" s="10">
        <v>-9912.5</v>
      </c>
      <c r="O86" s="10">
        <v>-10000</v>
      </c>
      <c r="P86" s="10">
        <v>-3540</v>
      </c>
      <c r="Q86" s="10">
        <v>-13540</v>
      </c>
      <c r="R86" s="10">
        <v>-15150</v>
      </c>
      <c r="S86" s="10">
        <v>0</v>
      </c>
      <c r="T86" s="10">
        <v>-15150</v>
      </c>
      <c r="U86" s="10">
        <v>0</v>
      </c>
      <c r="V86" s="10">
        <v>-15150</v>
      </c>
      <c r="W86" s="10">
        <v>1610</v>
      </c>
      <c r="X86" s="10">
        <v>0</v>
      </c>
      <c r="Y86" s="10">
        <v>-15000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-5000</v>
      </c>
      <c r="AH86" s="10"/>
      <c r="AJ86" s="24">
        <f t="shared" si="49"/>
        <v>1.3312883435582823</v>
      </c>
      <c r="AK86" s="24">
        <f t="shared" si="50"/>
        <v>-0.47368421052631576</v>
      </c>
      <c r="AL86" s="24">
        <f t="shared" si="51"/>
        <v>0.5</v>
      </c>
      <c r="AM86" s="24">
        <f t="shared" si="52"/>
        <v>0.8404907975460123</v>
      </c>
      <c r="AN86" s="24">
        <f t="shared" si="53"/>
        <v>0.28016359918200412</v>
      </c>
    </row>
    <row r="87" spans="1:40" x14ac:dyDescent="0.25">
      <c r="A87" s="7" t="s">
        <v>222</v>
      </c>
      <c r="B87" s="7" t="s">
        <v>223</v>
      </c>
      <c r="C87" s="8" t="s">
        <v>182</v>
      </c>
      <c r="D87" s="9"/>
      <c r="E87" s="9"/>
      <c r="F87" s="9"/>
      <c r="G87" s="10">
        <v>0</v>
      </c>
      <c r="H87" s="10">
        <v>-5000</v>
      </c>
      <c r="I87" s="10">
        <v>-5100</v>
      </c>
      <c r="J87" s="10">
        <v>-3900</v>
      </c>
      <c r="K87" s="10">
        <v>-2725</v>
      </c>
      <c r="L87" s="10">
        <v>-4580</v>
      </c>
      <c r="M87" s="10">
        <v>-4900</v>
      </c>
      <c r="N87" s="10">
        <v>-4026.25</v>
      </c>
      <c r="O87" s="10">
        <v>-5000</v>
      </c>
      <c r="P87" s="10">
        <v>0</v>
      </c>
      <c r="Q87" s="10">
        <v>-5000</v>
      </c>
      <c r="R87" s="10">
        <v>-5100</v>
      </c>
      <c r="S87" s="10">
        <v>0</v>
      </c>
      <c r="T87" s="10">
        <v>-5100</v>
      </c>
      <c r="U87" s="10">
        <v>0</v>
      </c>
      <c r="V87" s="10">
        <v>-5100</v>
      </c>
      <c r="W87" s="10">
        <v>100</v>
      </c>
      <c r="X87" s="10">
        <v>0</v>
      </c>
      <c r="Y87" s="10">
        <v>-5000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/>
      <c r="AJ87" s="24">
        <f t="shared" si="49"/>
        <v>6.9868995633187769E-2</v>
      </c>
      <c r="AK87" s="24">
        <f t="shared" si="50"/>
        <v>2.0408163265306121E-2</v>
      </c>
      <c r="AL87" s="24">
        <f t="shared" si="51"/>
        <v>0</v>
      </c>
      <c r="AM87" s="24">
        <f t="shared" si="52"/>
        <v>9.1703056768558958E-2</v>
      </c>
      <c r="AN87" s="24">
        <f t="shared" si="53"/>
        <v>3.0567685589519653E-2</v>
      </c>
    </row>
    <row r="88" spans="1:40" x14ac:dyDescent="0.25">
      <c r="A88" s="7" t="s">
        <v>224</v>
      </c>
      <c r="B88" s="7" t="s">
        <v>225</v>
      </c>
      <c r="C88" s="8" t="s">
        <v>226</v>
      </c>
      <c r="D88" s="9"/>
      <c r="E88" s="9"/>
      <c r="F88" s="9"/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/>
      <c r="AL88" s="24"/>
    </row>
    <row r="89" spans="1:40" x14ac:dyDescent="0.25">
      <c r="A89" s="7" t="s">
        <v>227</v>
      </c>
      <c r="B89" s="7" t="s">
        <v>228</v>
      </c>
      <c r="C89" s="8" t="s">
        <v>219</v>
      </c>
      <c r="D89" s="9"/>
      <c r="E89" s="9"/>
      <c r="F89" s="9"/>
      <c r="G89" s="10">
        <v>0</v>
      </c>
      <c r="H89" s="10">
        <v>0</v>
      </c>
      <c r="I89" s="10">
        <v>-400</v>
      </c>
      <c r="J89" s="10">
        <v>-225</v>
      </c>
      <c r="K89" s="10">
        <v>-300</v>
      </c>
      <c r="L89" s="10">
        <v>-1050</v>
      </c>
      <c r="M89" s="10">
        <v>-700</v>
      </c>
      <c r="N89" s="10">
        <v>-568.75</v>
      </c>
      <c r="O89" s="10">
        <v>0</v>
      </c>
      <c r="P89" s="10">
        <v>0</v>
      </c>
      <c r="Q89" s="10">
        <v>0</v>
      </c>
      <c r="R89" s="10">
        <v>-400</v>
      </c>
      <c r="S89" s="10">
        <v>0</v>
      </c>
      <c r="T89" s="10">
        <v>-400</v>
      </c>
      <c r="U89" s="10">
        <v>0</v>
      </c>
      <c r="V89" s="10">
        <v>-400</v>
      </c>
      <c r="W89" s="10">
        <v>400</v>
      </c>
      <c r="X89" s="10" t="s">
        <v>229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/>
      <c r="AL89" s="24"/>
    </row>
    <row r="90" spans="1:40" x14ac:dyDescent="0.25">
      <c r="A90" s="7" t="s">
        <v>230</v>
      </c>
      <c r="B90" s="7" t="s">
        <v>231</v>
      </c>
      <c r="C90" s="8" t="s">
        <v>219</v>
      </c>
      <c r="D90" s="9"/>
      <c r="E90" s="9"/>
      <c r="F90" s="9"/>
      <c r="G90" s="10">
        <v>0</v>
      </c>
      <c r="H90" s="10">
        <v>-114000</v>
      </c>
      <c r="I90" s="10">
        <v>-68500</v>
      </c>
      <c r="J90" s="10">
        <v>-25650</v>
      </c>
      <c r="K90" s="10">
        <v>-44000</v>
      </c>
      <c r="L90" s="10">
        <v>-75000</v>
      </c>
      <c r="M90" s="10">
        <v>-57000</v>
      </c>
      <c r="N90" s="10">
        <v>-50412.5</v>
      </c>
      <c r="O90" s="10">
        <v>-70000</v>
      </c>
      <c r="P90" s="10">
        <v>0</v>
      </c>
      <c r="Q90" s="10">
        <v>-70000</v>
      </c>
      <c r="R90" s="10">
        <v>-58500</v>
      </c>
      <c r="S90" s="10">
        <v>0</v>
      </c>
      <c r="T90" s="10">
        <v>-58500</v>
      </c>
      <c r="U90" s="10">
        <v>0</v>
      </c>
      <c r="V90" s="10">
        <v>-58500</v>
      </c>
      <c r="W90" s="10">
        <v>-11500</v>
      </c>
      <c r="X90" s="10" t="s">
        <v>232</v>
      </c>
      <c r="Y90" s="10">
        <v>-114000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-44000</v>
      </c>
      <c r="AH90" s="10"/>
      <c r="AJ90" s="24">
        <f t="shared" ref="AJ90:AJ93" si="54">(M90-L90)/L90</f>
        <v>-0.24</v>
      </c>
      <c r="AK90" s="24">
        <f t="shared" ref="AK90:AK93" si="55">(O90-M90)/M90</f>
        <v>0.22807017543859648</v>
      </c>
      <c r="AL90" s="24">
        <f t="shared" ref="AL90:AL93" si="56">AG90/O90</f>
        <v>0.62857142857142856</v>
      </c>
      <c r="AM90" s="24">
        <f t="shared" ref="AM90:AM93" si="57">(Y90-L90)/L90</f>
        <v>0.52</v>
      </c>
      <c r="AN90" s="24">
        <f t="shared" ref="AN90:AN93" si="58">AM90/3</f>
        <v>0.17333333333333334</v>
      </c>
    </row>
    <row r="91" spans="1:40" x14ac:dyDescent="0.25">
      <c r="A91" s="7" t="s">
        <v>233</v>
      </c>
      <c r="B91" s="7" t="s">
        <v>234</v>
      </c>
      <c r="C91" s="8" t="s">
        <v>235</v>
      </c>
      <c r="D91" s="9"/>
      <c r="E91" s="9"/>
      <c r="F91" s="9"/>
      <c r="G91" s="10">
        <v>0</v>
      </c>
      <c r="H91" s="10">
        <v>-2500</v>
      </c>
      <c r="I91" s="10">
        <v>-3150</v>
      </c>
      <c r="J91" s="10">
        <v>-660</v>
      </c>
      <c r="K91" s="10">
        <v>-2100</v>
      </c>
      <c r="L91" s="10">
        <v>-2900</v>
      </c>
      <c r="M91" s="10">
        <v>-4950</v>
      </c>
      <c r="N91" s="10">
        <v>-2652.5</v>
      </c>
      <c r="O91" s="10">
        <v>-3000</v>
      </c>
      <c r="P91" s="10">
        <v>0</v>
      </c>
      <c r="Q91" s="10">
        <v>-3000</v>
      </c>
      <c r="R91" s="10">
        <v>-3500</v>
      </c>
      <c r="S91" s="10">
        <v>0</v>
      </c>
      <c r="T91" s="10">
        <v>-3500</v>
      </c>
      <c r="U91" s="10">
        <v>0</v>
      </c>
      <c r="V91" s="10">
        <v>-3500</v>
      </c>
      <c r="W91" s="10">
        <v>500</v>
      </c>
      <c r="X91" s="10">
        <v>0</v>
      </c>
      <c r="Y91" s="10">
        <v>-2500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500</v>
      </c>
      <c r="AH91" s="10"/>
      <c r="AJ91" s="24">
        <f t="shared" si="54"/>
        <v>0.7068965517241379</v>
      </c>
      <c r="AK91" s="24">
        <f t="shared" si="55"/>
        <v>-0.39393939393939392</v>
      </c>
      <c r="AL91" s="24">
        <f t="shared" si="56"/>
        <v>-0.16666666666666666</v>
      </c>
      <c r="AM91" s="24">
        <f t="shared" si="57"/>
        <v>-0.13793103448275862</v>
      </c>
      <c r="AN91" s="24">
        <f t="shared" si="58"/>
        <v>-4.5977011494252873E-2</v>
      </c>
    </row>
    <row r="92" spans="1:40" x14ac:dyDescent="0.25">
      <c r="A92" s="7" t="s">
        <v>236</v>
      </c>
      <c r="B92" s="7" t="s">
        <v>237</v>
      </c>
      <c r="C92" s="8" t="s">
        <v>219</v>
      </c>
      <c r="D92" s="9"/>
      <c r="E92" s="9"/>
      <c r="F92" s="9"/>
      <c r="G92" s="10">
        <v>0</v>
      </c>
      <c r="H92" s="10">
        <v>-5000</v>
      </c>
      <c r="I92" s="10">
        <v>-1200</v>
      </c>
      <c r="J92" s="10">
        <v>-900</v>
      </c>
      <c r="K92" s="10">
        <v>-800</v>
      </c>
      <c r="L92" s="10">
        <v>-1450</v>
      </c>
      <c r="M92" s="10">
        <v>-2000</v>
      </c>
      <c r="N92" s="10">
        <v>-1287.5</v>
      </c>
      <c r="O92" s="10">
        <v>-1500</v>
      </c>
      <c r="P92" s="10">
        <v>0</v>
      </c>
      <c r="Q92" s="10">
        <v>-1500</v>
      </c>
      <c r="R92" s="10">
        <v>-1200</v>
      </c>
      <c r="S92" s="10">
        <v>0</v>
      </c>
      <c r="T92" s="10">
        <v>-1200</v>
      </c>
      <c r="U92" s="10">
        <v>0</v>
      </c>
      <c r="V92" s="10">
        <v>-1200</v>
      </c>
      <c r="W92" s="10">
        <v>-300</v>
      </c>
      <c r="X92" s="10" t="s">
        <v>238</v>
      </c>
      <c r="Y92" s="10">
        <v>-5000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-3500</v>
      </c>
      <c r="AH92" s="10"/>
      <c r="AJ92" s="24">
        <f t="shared" si="54"/>
        <v>0.37931034482758619</v>
      </c>
      <c r="AK92" s="24">
        <f t="shared" si="55"/>
        <v>-0.25</v>
      </c>
      <c r="AL92" s="24">
        <f t="shared" si="56"/>
        <v>2.3333333333333335</v>
      </c>
      <c r="AM92" s="24">
        <f t="shared" si="57"/>
        <v>2.4482758620689653</v>
      </c>
      <c r="AN92" s="24">
        <f t="shared" si="58"/>
        <v>0.8160919540229884</v>
      </c>
    </row>
    <row r="93" spans="1:40" x14ac:dyDescent="0.25">
      <c r="A93" s="7" t="s">
        <v>239</v>
      </c>
      <c r="B93" s="7" t="s">
        <v>240</v>
      </c>
      <c r="C93" s="8" t="s">
        <v>37</v>
      </c>
      <c r="D93" s="9"/>
      <c r="E93" s="9"/>
      <c r="F93" s="9"/>
      <c r="G93" s="10">
        <v>0</v>
      </c>
      <c r="H93" s="10">
        <v>-1125000</v>
      </c>
      <c r="I93" s="10">
        <v>-1627440</v>
      </c>
      <c r="J93" s="10">
        <v>-2231482</v>
      </c>
      <c r="K93" s="10">
        <v>-1716943</v>
      </c>
      <c r="L93" s="10">
        <v>-1211454</v>
      </c>
      <c r="M93" s="10">
        <v>-1569520</v>
      </c>
      <c r="N93" s="10">
        <v>-1682349.75</v>
      </c>
      <c r="O93" s="10">
        <v>-900000</v>
      </c>
      <c r="P93" s="10">
        <v>-29200</v>
      </c>
      <c r="Q93" s="10">
        <v>-929200</v>
      </c>
      <c r="R93" s="10">
        <v>-1427440</v>
      </c>
      <c r="S93" s="10">
        <v>0</v>
      </c>
      <c r="T93" s="10">
        <v>-1427440</v>
      </c>
      <c r="U93" s="10">
        <v>0</v>
      </c>
      <c r="V93" s="10">
        <v>-1427440</v>
      </c>
      <c r="W93" s="10">
        <v>498240</v>
      </c>
      <c r="X93" s="10">
        <v>0</v>
      </c>
      <c r="Y93" s="10">
        <v>-1125000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-225000</v>
      </c>
      <c r="AH93" s="10"/>
      <c r="AJ93" s="24">
        <f t="shared" si="54"/>
        <v>0.29556714493492942</v>
      </c>
      <c r="AK93" s="24">
        <f t="shared" si="55"/>
        <v>-0.42657627809776238</v>
      </c>
      <c r="AL93" s="24">
        <f t="shared" si="56"/>
        <v>0.25</v>
      </c>
      <c r="AM93" s="24">
        <f t="shared" si="57"/>
        <v>-7.1363832221446294E-2</v>
      </c>
      <c r="AN93" s="24">
        <f t="shared" si="58"/>
        <v>-2.3787944073815431E-2</v>
      </c>
    </row>
    <row r="94" spans="1:40" x14ac:dyDescent="0.25">
      <c r="A94" s="7" t="s">
        <v>241</v>
      </c>
      <c r="B94" s="7" t="s">
        <v>242</v>
      </c>
      <c r="C94" s="8" t="s">
        <v>37</v>
      </c>
      <c r="D94" s="9"/>
      <c r="E94" s="9"/>
      <c r="F94" s="9"/>
      <c r="G94" s="10">
        <v>0</v>
      </c>
      <c r="H94" s="10">
        <v>0</v>
      </c>
      <c r="I94" s="10">
        <v>-1371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/>
      <c r="AL94" s="24"/>
    </row>
    <row r="95" spans="1:40" x14ac:dyDescent="0.25">
      <c r="A95" s="7" t="s">
        <v>243</v>
      </c>
      <c r="B95" s="7" t="s">
        <v>244</v>
      </c>
      <c r="C95" s="8" t="s">
        <v>190</v>
      </c>
      <c r="D95" s="9"/>
      <c r="E95" s="9"/>
      <c r="F95" s="9"/>
      <c r="G95" s="10">
        <v>0</v>
      </c>
      <c r="H95" s="10">
        <v>-5500</v>
      </c>
      <c r="I95" s="10">
        <v>-6654</v>
      </c>
      <c r="J95" s="10">
        <v>-28793</v>
      </c>
      <c r="K95" s="10">
        <v>-23648</v>
      </c>
      <c r="L95" s="10">
        <v>-23540</v>
      </c>
      <c r="M95" s="10">
        <v>-7841</v>
      </c>
      <c r="N95" s="10">
        <v>-20955.5</v>
      </c>
      <c r="O95" s="10">
        <v>-10500</v>
      </c>
      <c r="P95" s="10">
        <v>0</v>
      </c>
      <c r="Q95" s="10">
        <v>-10500</v>
      </c>
      <c r="R95" s="10">
        <v>-6654</v>
      </c>
      <c r="S95" s="10">
        <v>0</v>
      </c>
      <c r="T95" s="10">
        <v>-6654</v>
      </c>
      <c r="U95" s="10">
        <v>0</v>
      </c>
      <c r="V95" s="10">
        <v>-6654</v>
      </c>
      <c r="W95" s="10">
        <v>-3846</v>
      </c>
      <c r="X95" s="10">
        <v>0</v>
      </c>
      <c r="Y95" s="10">
        <v>-5500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5000</v>
      </c>
      <c r="AH95" s="10"/>
      <c r="AJ95" s="24">
        <f t="shared" ref="AJ95:AJ97" si="59">(M95-L95)/L95</f>
        <v>-0.6669073916737468</v>
      </c>
      <c r="AK95" s="24">
        <f t="shared" ref="AK95:AK97" si="60">(O95-M95)/M95</f>
        <v>0.33911490881265144</v>
      </c>
      <c r="AL95" s="24">
        <f t="shared" ref="AL95:AL97" si="61">AG95/O95</f>
        <v>-0.47619047619047616</v>
      </c>
      <c r="AM95" s="24">
        <f t="shared" ref="AM95:AM97" si="62">(Y95-L95)/L95</f>
        <v>-0.76635514018691586</v>
      </c>
      <c r="AN95" s="24">
        <f t="shared" ref="AN95:AN97" si="63">AM95/3</f>
        <v>-0.2554517133956386</v>
      </c>
    </row>
    <row r="96" spans="1:40" x14ac:dyDescent="0.25">
      <c r="A96" s="7" t="s">
        <v>245</v>
      </c>
      <c r="B96" s="7" t="s">
        <v>246</v>
      </c>
      <c r="C96" s="8" t="s">
        <v>226</v>
      </c>
      <c r="D96" s="9"/>
      <c r="E96" s="9"/>
      <c r="F96" s="9"/>
      <c r="G96" s="10">
        <v>0</v>
      </c>
      <c r="H96" s="10">
        <v>0</v>
      </c>
      <c r="I96" s="10">
        <v>0</v>
      </c>
      <c r="J96" s="10">
        <v>-5300</v>
      </c>
      <c r="K96" s="10">
        <v>-3481</v>
      </c>
      <c r="L96" s="10">
        <v>-2942</v>
      </c>
      <c r="M96" s="10">
        <v>0</v>
      </c>
      <c r="N96" s="10">
        <v>-2930.75</v>
      </c>
      <c r="O96" s="10">
        <v>-2000</v>
      </c>
      <c r="P96" s="10">
        <v>0</v>
      </c>
      <c r="Q96" s="10">
        <v>-2000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-2000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2000</v>
      </c>
      <c r="AH96" s="10"/>
      <c r="AJ96" s="24">
        <f t="shared" si="59"/>
        <v>-1</v>
      </c>
      <c r="AK96" s="24" t="e">
        <f t="shared" si="60"/>
        <v>#DIV/0!</v>
      </c>
      <c r="AL96" s="24">
        <f t="shared" si="61"/>
        <v>-1</v>
      </c>
      <c r="AM96" s="24">
        <f t="shared" si="62"/>
        <v>-1</v>
      </c>
      <c r="AN96" s="24">
        <f t="shared" si="63"/>
        <v>-0.33333333333333331</v>
      </c>
    </row>
    <row r="97" spans="1:40" x14ac:dyDescent="0.25">
      <c r="A97" s="7" t="s">
        <v>247</v>
      </c>
      <c r="B97" s="7" t="s">
        <v>248</v>
      </c>
      <c r="C97" s="8" t="s">
        <v>219</v>
      </c>
      <c r="D97" s="9"/>
      <c r="E97" s="9"/>
      <c r="F97" s="9"/>
      <c r="G97" s="10">
        <v>0</v>
      </c>
      <c r="H97" s="10">
        <v>-20000</v>
      </c>
      <c r="I97" s="10">
        <v>-12277</v>
      </c>
      <c r="J97" s="10">
        <v>-19477</v>
      </c>
      <c r="K97" s="10">
        <v>-4100</v>
      </c>
      <c r="L97" s="10">
        <v>-34729</v>
      </c>
      <c r="M97" s="10">
        <v>-18182</v>
      </c>
      <c r="N97" s="10">
        <v>-19122</v>
      </c>
      <c r="O97" s="10">
        <v>-20000</v>
      </c>
      <c r="P97" s="10">
        <v>0</v>
      </c>
      <c r="Q97" s="10">
        <v>-20000</v>
      </c>
      <c r="R97" s="10">
        <v>-18342</v>
      </c>
      <c r="S97" s="10">
        <v>0</v>
      </c>
      <c r="T97" s="10">
        <v>-18342</v>
      </c>
      <c r="U97" s="10">
        <v>0</v>
      </c>
      <c r="V97" s="10">
        <v>-18342</v>
      </c>
      <c r="W97" s="10">
        <v>-1658</v>
      </c>
      <c r="X97" s="10" t="s">
        <v>249</v>
      </c>
      <c r="Y97" s="10">
        <v>-20000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/>
      <c r="AJ97" s="24">
        <f t="shared" si="59"/>
        <v>-0.47646059489187709</v>
      </c>
      <c r="AK97" s="24">
        <f t="shared" si="60"/>
        <v>9.9989000109998893E-2</v>
      </c>
      <c r="AL97" s="24">
        <f t="shared" si="61"/>
        <v>0</v>
      </c>
      <c r="AM97" s="24">
        <f t="shared" si="62"/>
        <v>-0.42411241325693222</v>
      </c>
      <c r="AN97" s="24">
        <f t="shared" si="63"/>
        <v>-0.1413708044189774</v>
      </c>
    </row>
    <row r="98" spans="1:40" x14ac:dyDescent="0.25">
      <c r="A98" s="18" t="s">
        <v>250</v>
      </c>
      <c r="B98" s="18" t="s">
        <v>251</v>
      </c>
      <c r="C98" s="8" t="s">
        <v>182</v>
      </c>
      <c r="D98" s="9"/>
      <c r="E98" s="9"/>
      <c r="F98" s="9"/>
      <c r="G98" s="10">
        <v>0</v>
      </c>
      <c r="H98" s="10">
        <v>-2000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 t="s">
        <v>252</v>
      </c>
      <c r="Y98" s="10">
        <v>-2000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-2000</v>
      </c>
      <c r="AH98" s="10"/>
      <c r="AL98" s="24"/>
    </row>
    <row r="99" spans="1:40" x14ac:dyDescent="0.25">
      <c r="A99" s="7" t="s">
        <v>253</v>
      </c>
      <c r="B99" s="7" t="s">
        <v>254</v>
      </c>
      <c r="C99" s="8" t="s">
        <v>255</v>
      </c>
      <c r="D99" s="9"/>
      <c r="E99" s="9"/>
      <c r="F99" s="9"/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/>
      <c r="AL99" s="24"/>
    </row>
    <row r="100" spans="1:40" x14ac:dyDescent="0.25">
      <c r="A100" s="7" t="s">
        <v>256</v>
      </c>
      <c r="B100" s="7" t="s">
        <v>257</v>
      </c>
      <c r="C100" s="8" t="s">
        <v>37</v>
      </c>
      <c r="D100" s="9"/>
      <c r="E100" s="9"/>
      <c r="F100" s="9"/>
      <c r="G100" s="10">
        <v>0</v>
      </c>
      <c r="H100" s="10">
        <v>-60000</v>
      </c>
      <c r="I100" s="10">
        <v>-98808</v>
      </c>
      <c r="J100" s="10">
        <v>-23397</v>
      </c>
      <c r="K100" s="10">
        <v>-79154</v>
      </c>
      <c r="L100" s="10">
        <v>-136502</v>
      </c>
      <c r="M100" s="10">
        <v>-215615</v>
      </c>
      <c r="N100" s="10">
        <v>-113667</v>
      </c>
      <c r="O100" s="10">
        <v>-80000</v>
      </c>
      <c r="P100" s="10">
        <v>0</v>
      </c>
      <c r="Q100" s="10">
        <v>-80000</v>
      </c>
      <c r="R100" s="10">
        <v>-38808</v>
      </c>
      <c r="S100" s="10">
        <v>0</v>
      </c>
      <c r="T100" s="10">
        <v>-38808</v>
      </c>
      <c r="U100" s="10">
        <v>0</v>
      </c>
      <c r="V100" s="10">
        <v>-38808</v>
      </c>
      <c r="W100" s="10">
        <v>-41192</v>
      </c>
      <c r="X100" s="10">
        <v>0</v>
      </c>
      <c r="Y100" s="10">
        <v>-60000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20000</v>
      </c>
      <c r="AH100" s="10"/>
      <c r="AJ100" s="24">
        <f t="shared" ref="AJ100:AJ105" si="64">(M100-L100)/L100</f>
        <v>0.57957392565676691</v>
      </c>
      <c r="AK100" s="24">
        <f t="shared" ref="AK100:AK105" si="65">(O100-M100)/M100</f>
        <v>-0.62896829997912951</v>
      </c>
      <c r="AL100" s="24">
        <f t="shared" ref="AL100:AL105" si="66">AG100/O100</f>
        <v>-0.25</v>
      </c>
      <c r="AM100" s="24">
        <f t="shared" ref="AM100:AM105" si="67">(Y100-L100)/L100</f>
        <v>-0.56044600079119722</v>
      </c>
      <c r="AN100" s="24">
        <f t="shared" ref="AN100:AN105" si="68">AM100/3</f>
        <v>-0.18681533359706573</v>
      </c>
    </row>
    <row r="101" spans="1:40" x14ac:dyDescent="0.25">
      <c r="A101" s="7" t="s">
        <v>258</v>
      </c>
      <c r="B101" s="7" t="s">
        <v>259</v>
      </c>
      <c r="C101" s="8" t="s">
        <v>37</v>
      </c>
      <c r="D101" s="9"/>
      <c r="E101" s="9"/>
      <c r="F101" s="9"/>
      <c r="G101" s="10">
        <v>0</v>
      </c>
      <c r="H101" s="10">
        <v>-88000</v>
      </c>
      <c r="I101" s="10">
        <v>-116256</v>
      </c>
      <c r="J101" s="10">
        <v>-138389</v>
      </c>
      <c r="K101" s="10">
        <v>-105020</v>
      </c>
      <c r="L101" s="10">
        <v>-136249</v>
      </c>
      <c r="M101" s="10">
        <v>-135279</v>
      </c>
      <c r="N101" s="10">
        <v>-128734.25</v>
      </c>
      <c r="O101" s="10">
        <v>-88000</v>
      </c>
      <c r="P101" s="10">
        <v>0</v>
      </c>
      <c r="Q101" s="10">
        <v>-88000</v>
      </c>
      <c r="R101" s="10">
        <v>-119873</v>
      </c>
      <c r="S101" s="10">
        <v>0</v>
      </c>
      <c r="T101" s="10">
        <v>-119873</v>
      </c>
      <c r="U101" s="10">
        <v>0</v>
      </c>
      <c r="V101" s="10">
        <v>-119873</v>
      </c>
      <c r="W101" s="10">
        <v>31873</v>
      </c>
      <c r="X101" s="10">
        <v>0</v>
      </c>
      <c r="Y101" s="10">
        <v>-88000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/>
      <c r="AJ101" s="24">
        <f t="shared" si="64"/>
        <v>-7.1193183069233534E-3</v>
      </c>
      <c r="AK101" s="24">
        <f t="shared" si="65"/>
        <v>-0.34949253025229343</v>
      </c>
      <c r="AL101" s="24">
        <f t="shared" si="66"/>
        <v>0</v>
      </c>
      <c r="AM101" s="24">
        <f t="shared" si="67"/>
        <v>-0.35412369999045862</v>
      </c>
      <c r="AN101" s="24">
        <f t="shared" si="68"/>
        <v>-0.11804123333015287</v>
      </c>
    </row>
    <row r="102" spans="1:40" x14ac:dyDescent="0.25">
      <c r="A102" s="7" t="s">
        <v>260</v>
      </c>
      <c r="B102" s="7" t="s">
        <v>261</v>
      </c>
      <c r="C102" s="8" t="s">
        <v>37</v>
      </c>
      <c r="D102" s="9"/>
      <c r="E102" s="9"/>
      <c r="F102" s="9"/>
      <c r="G102" s="10">
        <v>0</v>
      </c>
      <c r="H102" s="10">
        <v>-60000</v>
      </c>
      <c r="I102" s="10">
        <v>-157019</v>
      </c>
      <c r="J102" s="10">
        <v>-3000</v>
      </c>
      <c r="K102" s="10">
        <v>0</v>
      </c>
      <c r="L102" s="10">
        <v>-36714</v>
      </c>
      <c r="M102" s="10">
        <v>-21171</v>
      </c>
      <c r="N102" s="10">
        <v>-15221.25</v>
      </c>
      <c r="O102" s="10">
        <v>-55000</v>
      </c>
      <c r="P102" s="10">
        <v>0</v>
      </c>
      <c r="Q102" s="10">
        <v>-55000</v>
      </c>
      <c r="R102" s="10">
        <v>-157019</v>
      </c>
      <c r="S102" s="10">
        <v>0</v>
      </c>
      <c r="T102" s="10">
        <v>-157019</v>
      </c>
      <c r="U102" s="10">
        <v>0</v>
      </c>
      <c r="V102" s="10">
        <v>-157019</v>
      </c>
      <c r="W102" s="10">
        <v>102019</v>
      </c>
      <c r="X102" s="10" t="s">
        <v>262</v>
      </c>
      <c r="Y102" s="10">
        <v>-60000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-5000</v>
      </c>
      <c r="AH102" s="10"/>
      <c r="AJ102" s="24">
        <f t="shared" si="64"/>
        <v>-0.42335348913221116</v>
      </c>
      <c r="AK102" s="24">
        <f t="shared" si="65"/>
        <v>1.5978933446695951</v>
      </c>
      <c r="AL102" s="24">
        <f t="shared" si="66"/>
        <v>9.0909090909090912E-2</v>
      </c>
      <c r="AM102" s="24">
        <f t="shared" si="67"/>
        <v>0.63425396306586046</v>
      </c>
      <c r="AN102" s="24">
        <f t="shared" si="68"/>
        <v>0.21141798768862016</v>
      </c>
    </row>
    <row r="103" spans="1:40" x14ac:dyDescent="0.25">
      <c r="A103" s="7" t="s">
        <v>263</v>
      </c>
      <c r="B103" s="7" t="s">
        <v>264</v>
      </c>
      <c r="C103" s="8" t="s">
        <v>37</v>
      </c>
      <c r="D103" s="9"/>
      <c r="E103" s="9"/>
      <c r="F103" s="9"/>
      <c r="G103" s="10">
        <v>0</v>
      </c>
      <c r="H103" s="10">
        <v>-90000</v>
      </c>
      <c r="I103" s="10">
        <v>-185600</v>
      </c>
      <c r="J103" s="10">
        <v>-133102</v>
      </c>
      <c r="K103" s="10">
        <v>-115950</v>
      </c>
      <c r="L103" s="10">
        <v>-56251</v>
      </c>
      <c r="M103" s="10">
        <v>-113428</v>
      </c>
      <c r="N103" s="10">
        <v>-104682.75</v>
      </c>
      <c r="O103" s="10">
        <v>-90000</v>
      </c>
      <c r="P103" s="10">
        <v>-66589</v>
      </c>
      <c r="Q103" s="10">
        <v>-156589</v>
      </c>
      <c r="R103" s="10">
        <v>-125600</v>
      </c>
      <c r="S103" s="10">
        <v>0</v>
      </c>
      <c r="T103" s="10">
        <v>-125600</v>
      </c>
      <c r="U103" s="10">
        <v>0</v>
      </c>
      <c r="V103" s="10">
        <v>-125600</v>
      </c>
      <c r="W103" s="10">
        <v>-30989</v>
      </c>
      <c r="X103" s="10" t="s">
        <v>265</v>
      </c>
      <c r="Y103" s="10">
        <v>-90000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/>
      <c r="AJ103" s="24">
        <f t="shared" si="64"/>
        <v>1.0164619295656967</v>
      </c>
      <c r="AK103" s="24">
        <f t="shared" si="65"/>
        <v>-0.2065451211341115</v>
      </c>
      <c r="AL103" s="24">
        <f t="shared" si="66"/>
        <v>0</v>
      </c>
      <c r="AM103" s="24">
        <f t="shared" si="67"/>
        <v>0.59997155606122554</v>
      </c>
      <c r="AN103" s="24">
        <f t="shared" si="68"/>
        <v>0.19999051868707518</v>
      </c>
    </row>
    <row r="104" spans="1:40" x14ac:dyDescent="0.25">
      <c r="A104" s="7" t="s">
        <v>266</v>
      </c>
      <c r="B104" s="7" t="s">
        <v>267</v>
      </c>
      <c r="C104" s="8" t="s">
        <v>37</v>
      </c>
      <c r="D104" s="9"/>
      <c r="E104" s="9"/>
      <c r="F104" s="9"/>
      <c r="G104" s="10">
        <v>0</v>
      </c>
      <c r="H104" s="10">
        <v>-2000</v>
      </c>
      <c r="I104" s="10">
        <v>-2520</v>
      </c>
      <c r="J104" s="10">
        <v>-2850</v>
      </c>
      <c r="K104" s="10">
        <v>-1900</v>
      </c>
      <c r="L104" s="10">
        <v>-1600</v>
      </c>
      <c r="M104" s="10">
        <v>-1400</v>
      </c>
      <c r="N104" s="10">
        <v>-1937.5</v>
      </c>
      <c r="O104" s="10">
        <v>-2000</v>
      </c>
      <c r="P104" s="10">
        <v>0</v>
      </c>
      <c r="Q104" s="10">
        <v>-2000</v>
      </c>
      <c r="R104" s="10">
        <v>-2120</v>
      </c>
      <c r="S104" s="10">
        <v>0</v>
      </c>
      <c r="T104" s="10">
        <v>-2120</v>
      </c>
      <c r="U104" s="10">
        <v>0</v>
      </c>
      <c r="V104" s="10">
        <v>-2120</v>
      </c>
      <c r="W104" s="10">
        <v>120</v>
      </c>
      <c r="X104" s="10">
        <v>0</v>
      </c>
      <c r="Y104" s="10">
        <v>-2000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/>
      <c r="AJ104" s="24">
        <f t="shared" si="64"/>
        <v>-0.125</v>
      </c>
      <c r="AK104" s="24">
        <f t="shared" si="65"/>
        <v>0.42857142857142855</v>
      </c>
      <c r="AL104" s="24">
        <f t="shared" si="66"/>
        <v>0</v>
      </c>
      <c r="AM104" s="24">
        <f t="shared" si="67"/>
        <v>0.25</v>
      </c>
      <c r="AN104" s="24">
        <f t="shared" si="68"/>
        <v>8.3333333333333329E-2</v>
      </c>
    </row>
    <row r="105" spans="1:40" x14ac:dyDescent="0.25">
      <c r="A105" s="7" t="s">
        <v>268</v>
      </c>
      <c r="B105" s="7" t="s">
        <v>269</v>
      </c>
      <c r="C105" s="8" t="s">
        <v>37</v>
      </c>
      <c r="D105" s="9"/>
      <c r="E105" s="9"/>
      <c r="F105" s="9"/>
      <c r="G105" s="10">
        <v>0</v>
      </c>
      <c r="H105" s="10">
        <v>-200</v>
      </c>
      <c r="I105" s="10">
        <v>-80</v>
      </c>
      <c r="J105" s="10">
        <v>-240</v>
      </c>
      <c r="K105" s="10">
        <v>-320</v>
      </c>
      <c r="L105" s="10">
        <v>-320</v>
      </c>
      <c r="M105" s="10">
        <v>-400</v>
      </c>
      <c r="N105" s="10">
        <v>-320</v>
      </c>
      <c r="O105" s="10">
        <v>-300</v>
      </c>
      <c r="P105" s="10">
        <v>0</v>
      </c>
      <c r="Q105" s="10">
        <v>-300</v>
      </c>
      <c r="R105" s="10">
        <v>-80</v>
      </c>
      <c r="S105" s="10">
        <v>0</v>
      </c>
      <c r="T105" s="10">
        <v>-80</v>
      </c>
      <c r="U105" s="10">
        <v>0</v>
      </c>
      <c r="V105" s="10">
        <v>-80</v>
      </c>
      <c r="W105" s="10">
        <v>-220</v>
      </c>
      <c r="X105" s="10">
        <v>0</v>
      </c>
      <c r="Y105" s="10">
        <v>-200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100</v>
      </c>
      <c r="AH105" s="10"/>
      <c r="AJ105" s="24">
        <f t="shared" si="64"/>
        <v>0.25</v>
      </c>
      <c r="AK105" s="24">
        <f t="shared" si="65"/>
        <v>-0.25</v>
      </c>
      <c r="AL105" s="24">
        <f t="shared" si="66"/>
        <v>-0.33333333333333331</v>
      </c>
      <c r="AM105" s="24">
        <f t="shared" si="67"/>
        <v>-0.375</v>
      </c>
      <c r="AN105" s="24">
        <f t="shared" si="68"/>
        <v>-0.125</v>
      </c>
    </row>
    <row r="106" spans="1:40" x14ac:dyDescent="0.25">
      <c r="A106" s="7" t="s">
        <v>270</v>
      </c>
      <c r="B106" s="7" t="s">
        <v>271</v>
      </c>
      <c r="C106" s="8" t="s">
        <v>37</v>
      </c>
      <c r="D106" s="9"/>
      <c r="E106" s="9"/>
      <c r="F106" s="9"/>
      <c r="G106" s="10">
        <v>0</v>
      </c>
      <c r="H106" s="10">
        <v>0</v>
      </c>
      <c r="I106" s="10">
        <v>0</v>
      </c>
      <c r="J106" s="10">
        <v>-70714</v>
      </c>
      <c r="K106" s="10">
        <v>0</v>
      </c>
      <c r="L106" s="10">
        <v>0</v>
      </c>
      <c r="M106" s="10">
        <v>0</v>
      </c>
      <c r="N106" s="10">
        <v>-17678.5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/>
      <c r="AL106" s="24"/>
    </row>
    <row r="107" spans="1:40" x14ac:dyDescent="0.25">
      <c r="A107" s="7" t="s">
        <v>272</v>
      </c>
      <c r="B107" s="7" t="s">
        <v>273</v>
      </c>
      <c r="C107" s="8" t="s">
        <v>37</v>
      </c>
      <c r="D107" s="9"/>
      <c r="E107" s="9"/>
      <c r="F107" s="9"/>
      <c r="G107" s="10">
        <v>0</v>
      </c>
      <c r="H107" s="10">
        <v>-10000</v>
      </c>
      <c r="I107" s="10">
        <v>0</v>
      </c>
      <c r="J107" s="10">
        <v>-10100</v>
      </c>
      <c r="K107" s="10">
        <v>-7600</v>
      </c>
      <c r="L107" s="10">
        <v>-5780</v>
      </c>
      <c r="M107" s="10">
        <v>-7579</v>
      </c>
      <c r="N107" s="10">
        <v>-7764.75</v>
      </c>
      <c r="O107" s="10">
        <v>-10000</v>
      </c>
      <c r="P107" s="10">
        <v>0</v>
      </c>
      <c r="Q107" s="10">
        <v>-10000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-10000</v>
      </c>
      <c r="X107" s="10">
        <v>0</v>
      </c>
      <c r="Y107" s="10">
        <v>-10000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/>
      <c r="AJ107" s="24">
        <f t="shared" ref="AJ107:AJ108" si="69">(M107-L107)/L107</f>
        <v>0.31124567474048442</v>
      </c>
      <c r="AK107" s="24">
        <f t="shared" ref="AK107:AK108" si="70">(O107-M107)/M107</f>
        <v>0.31943528169943264</v>
      </c>
      <c r="AL107" s="24">
        <f t="shared" ref="AL107:AL108" si="71">AG107/O107</f>
        <v>0</v>
      </c>
      <c r="AM107" s="24">
        <f t="shared" ref="AM107:AM108" si="72">(Y107-L107)/L107</f>
        <v>0.73010380622837368</v>
      </c>
      <c r="AN107" s="24">
        <f t="shared" ref="AN107:AN108" si="73">AM107/3</f>
        <v>0.24336793540945789</v>
      </c>
    </row>
    <row r="108" spans="1:40" x14ac:dyDescent="0.25">
      <c r="A108" s="7" t="s">
        <v>274</v>
      </c>
      <c r="B108" s="7" t="s">
        <v>275</v>
      </c>
      <c r="C108" s="8" t="s">
        <v>226</v>
      </c>
      <c r="D108" s="9"/>
      <c r="E108" s="9"/>
      <c r="F108" s="9"/>
      <c r="G108" s="10">
        <v>0</v>
      </c>
      <c r="H108" s="10">
        <v>0</v>
      </c>
      <c r="I108" s="10">
        <v>-1991</v>
      </c>
      <c r="J108" s="10">
        <v>-46966</v>
      </c>
      <c r="K108" s="10">
        <v>-60630</v>
      </c>
      <c r="L108" s="10">
        <v>-53331</v>
      </c>
      <c r="M108" s="10">
        <v>-36718</v>
      </c>
      <c r="N108" s="10">
        <v>-49411.25</v>
      </c>
      <c r="O108" s="10">
        <v>-60574</v>
      </c>
      <c r="P108" s="10">
        <v>0</v>
      </c>
      <c r="Q108" s="10">
        <v>-60574</v>
      </c>
      <c r="R108" s="10">
        <v>-1991</v>
      </c>
      <c r="S108" s="10">
        <v>0</v>
      </c>
      <c r="T108" s="10">
        <v>-1991</v>
      </c>
      <c r="U108" s="10">
        <v>0</v>
      </c>
      <c r="V108" s="10">
        <v>-1991</v>
      </c>
      <c r="W108" s="10">
        <v>-58583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60574</v>
      </c>
      <c r="AH108" s="10"/>
      <c r="AJ108" s="24">
        <f t="shared" si="69"/>
        <v>-0.31150737844780707</v>
      </c>
      <c r="AK108" s="24">
        <f t="shared" si="70"/>
        <v>0.64970858979247237</v>
      </c>
      <c r="AL108" s="24">
        <f t="shared" si="71"/>
        <v>-1</v>
      </c>
      <c r="AM108" s="24">
        <f t="shared" si="72"/>
        <v>-1</v>
      </c>
      <c r="AN108" s="24">
        <f t="shared" si="73"/>
        <v>-0.33333333333333331</v>
      </c>
    </row>
    <row r="109" spans="1:40" x14ac:dyDescent="0.25">
      <c r="A109" s="7" t="s">
        <v>276</v>
      </c>
      <c r="B109" s="7" t="s">
        <v>277</v>
      </c>
      <c r="C109" s="8" t="s">
        <v>278</v>
      </c>
      <c r="D109" s="9"/>
      <c r="E109" s="9"/>
      <c r="F109" s="9"/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/>
      <c r="AL109" s="24"/>
    </row>
    <row r="110" spans="1:40" x14ac:dyDescent="0.25">
      <c r="A110" s="7" t="s">
        <v>279</v>
      </c>
      <c r="B110" s="7" t="s">
        <v>280</v>
      </c>
      <c r="C110" s="8" t="s">
        <v>37</v>
      </c>
      <c r="D110" s="9"/>
      <c r="E110" s="9"/>
      <c r="F110" s="9"/>
      <c r="G110" s="10">
        <v>0</v>
      </c>
      <c r="H110" s="10">
        <v>-320</v>
      </c>
      <c r="I110" s="10">
        <v>-7500</v>
      </c>
      <c r="J110" s="10">
        <v>-1610</v>
      </c>
      <c r="K110" s="10">
        <v>-370</v>
      </c>
      <c r="L110" s="10">
        <v>-45</v>
      </c>
      <c r="M110" s="10">
        <v>-310</v>
      </c>
      <c r="N110" s="10">
        <v>-583.75</v>
      </c>
      <c r="O110" s="10">
        <v>-320</v>
      </c>
      <c r="P110" s="10">
        <v>0</v>
      </c>
      <c r="Q110" s="10">
        <v>-320</v>
      </c>
      <c r="R110" s="10">
        <v>-7500</v>
      </c>
      <c r="S110" s="10">
        <v>0</v>
      </c>
      <c r="T110" s="10">
        <v>-7500</v>
      </c>
      <c r="U110" s="10">
        <v>0</v>
      </c>
      <c r="V110" s="10">
        <v>-7500</v>
      </c>
      <c r="W110" s="10">
        <v>7180</v>
      </c>
      <c r="X110" s="10">
        <v>0</v>
      </c>
      <c r="Y110" s="10">
        <v>-320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/>
      <c r="AJ110" s="24">
        <f t="shared" ref="AJ110:AJ114" si="74">(M110-L110)/L110</f>
        <v>5.8888888888888893</v>
      </c>
      <c r="AK110" s="24">
        <f t="shared" ref="AK110:AK114" si="75">(O110-M110)/M110</f>
        <v>3.2258064516129031E-2</v>
      </c>
      <c r="AL110" s="24">
        <f t="shared" ref="AL110:AL114" si="76">AG110/O110</f>
        <v>0</v>
      </c>
      <c r="AM110" s="24">
        <f t="shared" ref="AM110:AM114" si="77">(Y110-L110)/L110</f>
        <v>6.1111111111111107</v>
      </c>
      <c r="AN110" s="24">
        <f t="shared" ref="AN110:AN114" si="78">AM110/3</f>
        <v>2.0370370370370368</v>
      </c>
    </row>
    <row r="111" spans="1:40" x14ac:dyDescent="0.25">
      <c r="A111" s="7" t="s">
        <v>281</v>
      </c>
      <c r="B111" s="7" t="s">
        <v>282</v>
      </c>
      <c r="C111" s="8" t="s">
        <v>37</v>
      </c>
      <c r="D111" s="9"/>
      <c r="E111" s="9"/>
      <c r="F111" s="9"/>
      <c r="G111" s="10">
        <v>0</v>
      </c>
      <c r="H111" s="10">
        <v>-4499</v>
      </c>
      <c r="I111" s="10">
        <v>-5745</v>
      </c>
      <c r="J111" s="10">
        <v>-5027</v>
      </c>
      <c r="K111" s="10">
        <v>-5636</v>
      </c>
      <c r="L111" s="10">
        <v>-14752</v>
      </c>
      <c r="M111" s="10">
        <v>-9979</v>
      </c>
      <c r="N111" s="10">
        <v>-8848.5</v>
      </c>
      <c r="O111" s="10">
        <v>-10000</v>
      </c>
      <c r="P111" s="10">
        <v>0</v>
      </c>
      <c r="Q111" s="10">
        <v>-10000</v>
      </c>
      <c r="R111" s="10">
        <v>-5745</v>
      </c>
      <c r="S111" s="10">
        <v>0</v>
      </c>
      <c r="T111" s="10">
        <v>-5745</v>
      </c>
      <c r="U111" s="10">
        <v>0</v>
      </c>
      <c r="V111" s="10">
        <v>-5745</v>
      </c>
      <c r="W111" s="10">
        <v>-4255</v>
      </c>
      <c r="X111" s="11">
        <v>0</v>
      </c>
      <c r="Y111" s="10">
        <v>-4499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5501</v>
      </c>
      <c r="AH111" s="10"/>
      <c r="AJ111" s="24">
        <f t="shared" si="74"/>
        <v>-0.32354934924078094</v>
      </c>
      <c r="AK111" s="24">
        <f t="shared" si="75"/>
        <v>2.1044192804890271E-3</v>
      </c>
      <c r="AL111" s="24">
        <f t="shared" si="76"/>
        <v>-0.55010000000000003</v>
      </c>
      <c r="AM111" s="24">
        <f t="shared" si="77"/>
        <v>-0.69502440347071581</v>
      </c>
      <c r="AN111" s="24">
        <f t="shared" si="78"/>
        <v>-0.23167480115690528</v>
      </c>
    </row>
    <row r="112" spans="1:40" x14ac:dyDescent="0.25">
      <c r="A112" s="12" t="s">
        <v>283</v>
      </c>
      <c r="B112" s="13" t="s">
        <v>284</v>
      </c>
      <c r="C112" s="13"/>
      <c r="D112" s="14">
        <v>0</v>
      </c>
      <c r="E112" s="14">
        <v>0</v>
      </c>
      <c r="F112" s="14">
        <v>0</v>
      </c>
      <c r="G112" s="14">
        <v>0</v>
      </c>
      <c r="H112" s="14">
        <v>-1669019</v>
      </c>
      <c r="I112" s="14">
        <v>-2379811</v>
      </c>
      <c r="J112" s="14">
        <v>-2810637</v>
      </c>
      <c r="K112" s="14">
        <v>-2231924</v>
      </c>
      <c r="L112" s="14">
        <v>-1864133</v>
      </c>
      <c r="M112" s="14">
        <v>-2280922</v>
      </c>
      <c r="N112" s="14">
        <v>-2296904</v>
      </c>
      <c r="O112" s="14">
        <v>-1473194</v>
      </c>
      <c r="P112" s="14">
        <v>-103939</v>
      </c>
      <c r="Q112" s="14">
        <v>-1577133</v>
      </c>
      <c r="R112" s="14">
        <v>-2056722</v>
      </c>
      <c r="S112" s="14">
        <v>0</v>
      </c>
      <c r="T112" s="14">
        <v>-2056722</v>
      </c>
      <c r="U112" s="14">
        <v>0</v>
      </c>
      <c r="V112" s="14">
        <v>-2056722</v>
      </c>
      <c r="W112" s="14">
        <v>479589</v>
      </c>
      <c r="X112" s="14">
        <v>0</v>
      </c>
      <c r="Y112" s="14">
        <v>-1669019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-195825</v>
      </c>
      <c r="AH112" s="14">
        <v>0</v>
      </c>
      <c r="AJ112" s="24">
        <f t="shared" si="74"/>
        <v>0.22358329582706812</v>
      </c>
      <c r="AK112" s="24">
        <f t="shared" si="75"/>
        <v>-0.35412346410793533</v>
      </c>
      <c r="AL112" s="24">
        <f t="shared" si="76"/>
        <v>0.13292546670703248</v>
      </c>
      <c r="AM112" s="24">
        <f t="shared" si="77"/>
        <v>-0.10466742448097856</v>
      </c>
      <c r="AN112" s="24">
        <f t="shared" si="78"/>
        <v>-3.4889141493659521E-2</v>
      </c>
    </row>
    <row r="113" spans="1:40" ht="15.75" thickBot="1" x14ac:dyDescent="0.3">
      <c r="A113" s="15" t="s">
        <v>285</v>
      </c>
      <c r="B113" s="16" t="s">
        <v>286</v>
      </c>
      <c r="C113" s="16"/>
      <c r="D113" s="17">
        <v>0</v>
      </c>
      <c r="E113" s="17">
        <v>0</v>
      </c>
      <c r="F113" s="17">
        <v>0</v>
      </c>
      <c r="G113" s="17">
        <v>0</v>
      </c>
      <c r="H113" s="17">
        <v>-1669019</v>
      </c>
      <c r="I113" s="17">
        <v>-2379811</v>
      </c>
      <c r="J113" s="17">
        <v>-2810637</v>
      </c>
      <c r="K113" s="17">
        <v>-2231924</v>
      </c>
      <c r="L113" s="17">
        <v>-1864133</v>
      </c>
      <c r="M113" s="17">
        <v>-2280922</v>
      </c>
      <c r="N113" s="17">
        <v>-2296904</v>
      </c>
      <c r="O113" s="17">
        <v>-1473194</v>
      </c>
      <c r="P113" s="17">
        <v>-103939</v>
      </c>
      <c r="Q113" s="17">
        <v>-1577133</v>
      </c>
      <c r="R113" s="17">
        <v>-2056722</v>
      </c>
      <c r="S113" s="17">
        <v>0</v>
      </c>
      <c r="T113" s="17">
        <v>-2056722</v>
      </c>
      <c r="U113" s="17">
        <v>0</v>
      </c>
      <c r="V113" s="17">
        <v>-2056722</v>
      </c>
      <c r="W113" s="17">
        <v>479589</v>
      </c>
      <c r="X113" s="17">
        <v>0</v>
      </c>
      <c r="Y113" s="17">
        <v>-1669019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-195825</v>
      </c>
      <c r="AH113" s="17">
        <v>0</v>
      </c>
      <c r="AJ113" s="24">
        <f t="shared" si="74"/>
        <v>0.22358329582706812</v>
      </c>
      <c r="AK113" s="24">
        <f t="shared" si="75"/>
        <v>-0.35412346410793533</v>
      </c>
      <c r="AL113" s="24">
        <f t="shared" si="76"/>
        <v>0.13292546670703248</v>
      </c>
      <c r="AM113" s="24">
        <f t="shared" si="77"/>
        <v>-0.10466742448097856</v>
      </c>
      <c r="AN113" s="24">
        <f t="shared" si="78"/>
        <v>-3.4889141493659521E-2</v>
      </c>
    </row>
    <row r="114" spans="1:40" ht="15.75" thickTop="1" x14ac:dyDescent="0.25">
      <c r="A114" s="7" t="s">
        <v>287</v>
      </c>
      <c r="B114" s="7" t="s">
        <v>288</v>
      </c>
      <c r="C114" s="8" t="s">
        <v>37</v>
      </c>
      <c r="D114" s="9"/>
      <c r="E114" s="9"/>
      <c r="F114" s="9"/>
      <c r="G114" s="10">
        <v>0</v>
      </c>
      <c r="H114" s="10">
        <v>-6000</v>
      </c>
      <c r="I114" s="10">
        <v>-23896</v>
      </c>
      <c r="J114" s="10">
        <v>-25031</v>
      </c>
      <c r="K114" s="10">
        <v>-17028</v>
      </c>
      <c r="L114" s="10">
        <v>-16989</v>
      </c>
      <c r="M114" s="10">
        <v>-19457</v>
      </c>
      <c r="N114" s="10">
        <v>-19626.25</v>
      </c>
      <c r="O114" s="10">
        <v>-13000</v>
      </c>
      <c r="P114" s="10">
        <v>0</v>
      </c>
      <c r="Q114" s="10">
        <v>-13000</v>
      </c>
      <c r="R114" s="10">
        <v>-23896</v>
      </c>
      <c r="S114" s="10">
        <v>0</v>
      </c>
      <c r="T114" s="10">
        <v>-23896</v>
      </c>
      <c r="U114" s="10">
        <v>0</v>
      </c>
      <c r="V114" s="10">
        <v>-23896</v>
      </c>
      <c r="W114" s="10">
        <v>10896</v>
      </c>
      <c r="X114" s="10">
        <v>0</v>
      </c>
      <c r="Y114" s="10">
        <v>-6000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7000</v>
      </c>
      <c r="AH114" s="10"/>
      <c r="AJ114" s="24">
        <f t="shared" si="74"/>
        <v>0.14527046912708222</v>
      </c>
      <c r="AK114" s="24">
        <f t="shared" si="75"/>
        <v>-0.33185999897209228</v>
      </c>
      <c r="AL114" s="24">
        <f t="shared" si="76"/>
        <v>-0.53846153846153844</v>
      </c>
      <c r="AM114" s="24">
        <f t="shared" si="77"/>
        <v>-0.64683030196009184</v>
      </c>
      <c r="AN114" s="24">
        <f t="shared" si="78"/>
        <v>-0.21561010065336395</v>
      </c>
    </row>
    <row r="115" spans="1:40" x14ac:dyDescent="0.25">
      <c r="A115" s="7" t="s">
        <v>289</v>
      </c>
      <c r="B115" s="7" t="s">
        <v>290</v>
      </c>
      <c r="C115" s="8" t="s">
        <v>226</v>
      </c>
      <c r="D115" s="9"/>
      <c r="E115" s="9"/>
      <c r="F115" s="9"/>
      <c r="G115" s="10">
        <v>0</v>
      </c>
      <c r="H115" s="10">
        <v>0</v>
      </c>
      <c r="I115" s="10">
        <v>-33</v>
      </c>
      <c r="J115" s="10">
        <v>-33</v>
      </c>
      <c r="K115" s="10">
        <v>-49</v>
      </c>
      <c r="L115" s="10">
        <v>0</v>
      </c>
      <c r="M115" s="10">
        <v>0</v>
      </c>
      <c r="N115" s="10">
        <v>-20.5</v>
      </c>
      <c r="O115" s="10">
        <v>0</v>
      </c>
      <c r="P115" s="10">
        <v>0</v>
      </c>
      <c r="Q115" s="10">
        <v>0</v>
      </c>
      <c r="R115" s="10">
        <v>-33</v>
      </c>
      <c r="S115" s="10">
        <v>0</v>
      </c>
      <c r="T115" s="10">
        <v>-33</v>
      </c>
      <c r="U115" s="10">
        <v>0</v>
      </c>
      <c r="V115" s="10">
        <v>-33</v>
      </c>
      <c r="W115" s="10">
        <v>33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/>
      <c r="AL115" s="24"/>
    </row>
    <row r="116" spans="1:40" x14ac:dyDescent="0.25">
      <c r="A116" s="7" t="s">
        <v>291</v>
      </c>
      <c r="B116" s="7" t="s">
        <v>292</v>
      </c>
      <c r="C116" s="8" t="s">
        <v>235</v>
      </c>
      <c r="D116" s="9"/>
      <c r="E116" s="9"/>
      <c r="F116" s="9"/>
      <c r="G116" s="10">
        <v>0</v>
      </c>
      <c r="H116" s="10">
        <v>-1000</v>
      </c>
      <c r="I116" s="10">
        <v>0</v>
      </c>
      <c r="J116" s="10">
        <v>-4019</v>
      </c>
      <c r="K116" s="10">
        <v>-6729</v>
      </c>
      <c r="L116" s="10">
        <v>-2180</v>
      </c>
      <c r="M116" s="10">
        <v>0</v>
      </c>
      <c r="N116" s="10">
        <v>-3232</v>
      </c>
      <c r="O116" s="10">
        <v>-1000</v>
      </c>
      <c r="P116" s="10">
        <v>0</v>
      </c>
      <c r="Q116" s="10">
        <v>-1000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-1000</v>
      </c>
      <c r="X116" s="10">
        <v>0</v>
      </c>
      <c r="Y116" s="10">
        <v>-1000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/>
      <c r="AJ116" s="24">
        <f t="shared" ref="AJ116" si="79">(M116-L116)/L116</f>
        <v>-1</v>
      </c>
      <c r="AK116" s="24" t="e">
        <f t="shared" ref="AK116" si="80">(O116-M116)/M116</f>
        <v>#DIV/0!</v>
      </c>
      <c r="AL116" s="24">
        <f t="shared" ref="AL116" si="81">AG116/O116</f>
        <v>0</v>
      </c>
      <c r="AM116" s="24">
        <f t="shared" ref="AM116" si="82">(Y116-L116)/L116</f>
        <v>-0.54128440366972475</v>
      </c>
      <c r="AN116" s="24">
        <f t="shared" ref="AN116" si="83">AM116/3</f>
        <v>-0.18042813455657492</v>
      </c>
    </row>
    <row r="117" spans="1:40" x14ac:dyDescent="0.25">
      <c r="A117" s="7" t="s">
        <v>293</v>
      </c>
      <c r="B117" s="7" t="s">
        <v>294</v>
      </c>
      <c r="C117" s="8" t="s">
        <v>235</v>
      </c>
      <c r="D117" s="9"/>
      <c r="E117" s="9"/>
      <c r="F117" s="9"/>
      <c r="G117" s="10">
        <v>0</v>
      </c>
      <c r="H117" s="10">
        <v>0</v>
      </c>
      <c r="I117" s="10">
        <v>-97385</v>
      </c>
      <c r="J117" s="10">
        <v>-27711</v>
      </c>
      <c r="K117" s="10">
        <v>-8962</v>
      </c>
      <c r="L117" s="10">
        <v>-427928</v>
      </c>
      <c r="M117" s="10">
        <v>-221944</v>
      </c>
      <c r="N117" s="10">
        <v>-171636.25</v>
      </c>
      <c r="O117" s="10">
        <v>0</v>
      </c>
      <c r="P117" s="10">
        <v>0</v>
      </c>
      <c r="Q117" s="10">
        <v>0</v>
      </c>
      <c r="R117" s="10">
        <v>-179360</v>
      </c>
      <c r="S117" s="10">
        <v>0</v>
      </c>
      <c r="T117" s="10">
        <v>-179360</v>
      </c>
      <c r="U117" s="10">
        <v>0</v>
      </c>
      <c r="V117" s="10">
        <v>-179360</v>
      </c>
      <c r="W117" s="10">
        <v>179360</v>
      </c>
      <c r="X117" s="10" t="s">
        <v>295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/>
      <c r="AL117" s="24"/>
    </row>
    <row r="118" spans="1:40" x14ac:dyDescent="0.25">
      <c r="A118" s="7" t="s">
        <v>296</v>
      </c>
      <c r="B118" s="7" t="s">
        <v>297</v>
      </c>
      <c r="C118" s="8" t="s">
        <v>235</v>
      </c>
      <c r="D118" s="9"/>
      <c r="E118" s="9"/>
      <c r="F118" s="9"/>
      <c r="G118" s="10">
        <v>0</v>
      </c>
      <c r="H118" s="10">
        <v>-26000</v>
      </c>
      <c r="I118" s="10">
        <v>0</v>
      </c>
      <c r="J118" s="10">
        <v>-13000</v>
      </c>
      <c r="K118" s="10">
        <v>0</v>
      </c>
      <c r="L118" s="10">
        <v>-24000</v>
      </c>
      <c r="M118" s="10">
        <v>-25000</v>
      </c>
      <c r="N118" s="10">
        <v>-15500</v>
      </c>
      <c r="O118" s="10">
        <v>-25000</v>
      </c>
      <c r="P118" s="10">
        <v>0</v>
      </c>
      <c r="Q118" s="10">
        <v>-25000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-25000</v>
      </c>
      <c r="X118" s="10">
        <v>0</v>
      </c>
      <c r="Y118" s="10">
        <v>-26000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-1000</v>
      </c>
      <c r="AH118" s="10"/>
      <c r="AJ118" s="24">
        <f t="shared" ref="AJ118:AJ122" si="84">(M118-L118)/L118</f>
        <v>4.1666666666666664E-2</v>
      </c>
      <c r="AK118" s="24">
        <f t="shared" ref="AK118:AK122" si="85">(O118-M118)/M118</f>
        <v>0</v>
      </c>
      <c r="AL118" s="24">
        <f t="shared" ref="AL118:AL122" si="86">AG118/O118</f>
        <v>0.04</v>
      </c>
      <c r="AM118" s="24">
        <f t="shared" ref="AM118:AM122" si="87">(Y118-L118)/L118</f>
        <v>8.3333333333333329E-2</v>
      </c>
      <c r="AN118" s="24">
        <f t="shared" ref="AN118:AN122" si="88">AM118/3</f>
        <v>2.7777777777777776E-2</v>
      </c>
    </row>
    <row r="119" spans="1:40" x14ac:dyDescent="0.25">
      <c r="A119" s="7" t="s">
        <v>298</v>
      </c>
      <c r="B119" s="7" t="s">
        <v>299</v>
      </c>
      <c r="C119" s="8" t="s">
        <v>97</v>
      </c>
      <c r="D119" s="9"/>
      <c r="E119" s="9"/>
      <c r="F119" s="9"/>
      <c r="G119" s="10">
        <v>0</v>
      </c>
      <c r="H119" s="10">
        <v>-15000</v>
      </c>
      <c r="I119" s="10">
        <v>-6826</v>
      </c>
      <c r="J119" s="10">
        <v>-21306</v>
      </c>
      <c r="K119" s="10">
        <v>-17288</v>
      </c>
      <c r="L119" s="10">
        <v>-16655</v>
      </c>
      <c r="M119" s="10">
        <v>-21863</v>
      </c>
      <c r="N119" s="10">
        <v>-19278</v>
      </c>
      <c r="O119" s="10">
        <v>-15000</v>
      </c>
      <c r="P119" s="10">
        <v>0</v>
      </c>
      <c r="Q119" s="10">
        <v>-15000</v>
      </c>
      <c r="R119" s="10">
        <v>-6826</v>
      </c>
      <c r="S119" s="10">
        <v>0</v>
      </c>
      <c r="T119" s="10">
        <v>-6826</v>
      </c>
      <c r="U119" s="10">
        <v>0</v>
      </c>
      <c r="V119" s="10">
        <v>-6826</v>
      </c>
      <c r="W119" s="10">
        <v>-8174</v>
      </c>
      <c r="X119" s="10">
        <v>0</v>
      </c>
      <c r="Y119" s="10">
        <v>-15000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/>
      <c r="AJ119" s="24">
        <f t="shared" si="84"/>
        <v>0.3126988892224557</v>
      </c>
      <c r="AK119" s="24">
        <f t="shared" si="85"/>
        <v>-0.31390934455472719</v>
      </c>
      <c r="AL119" s="24">
        <f t="shared" si="86"/>
        <v>0</v>
      </c>
      <c r="AM119" s="24">
        <f t="shared" si="87"/>
        <v>-9.9369558691083756E-2</v>
      </c>
      <c r="AN119" s="24">
        <f t="shared" si="88"/>
        <v>-3.312318623036125E-2</v>
      </c>
    </row>
    <row r="120" spans="1:40" x14ac:dyDescent="0.25">
      <c r="A120" s="7" t="s">
        <v>300</v>
      </c>
      <c r="B120" s="7" t="s">
        <v>301</v>
      </c>
      <c r="C120" s="8" t="s">
        <v>97</v>
      </c>
      <c r="D120" s="9"/>
      <c r="E120" s="9"/>
      <c r="F120" s="9"/>
      <c r="G120" s="10">
        <v>0</v>
      </c>
      <c r="H120" s="10">
        <v>-5000</v>
      </c>
      <c r="I120" s="10">
        <v>-2430</v>
      </c>
      <c r="J120" s="10">
        <v>0</v>
      </c>
      <c r="K120" s="10">
        <v>-1080</v>
      </c>
      <c r="L120" s="10">
        <v>-4109</v>
      </c>
      <c r="M120" s="10">
        <v>-45</v>
      </c>
      <c r="N120" s="10">
        <v>-1308.5</v>
      </c>
      <c r="O120" s="10">
        <v>-6000</v>
      </c>
      <c r="P120" s="10">
        <v>0</v>
      </c>
      <c r="Q120" s="10">
        <v>-6000</v>
      </c>
      <c r="R120" s="10">
        <v>-2430</v>
      </c>
      <c r="S120" s="10">
        <v>0</v>
      </c>
      <c r="T120" s="10">
        <v>-2430</v>
      </c>
      <c r="U120" s="10">
        <v>0</v>
      </c>
      <c r="V120" s="10">
        <v>-2430</v>
      </c>
      <c r="W120" s="10">
        <v>-3570</v>
      </c>
      <c r="X120" s="10">
        <v>0</v>
      </c>
      <c r="Y120" s="10">
        <v>-5000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1000</v>
      </c>
      <c r="AH120" s="10"/>
      <c r="AJ120" s="24">
        <f t="shared" si="84"/>
        <v>-0.98904843027500611</v>
      </c>
      <c r="AK120" s="24">
        <f t="shared" si="85"/>
        <v>132.33333333333334</v>
      </c>
      <c r="AL120" s="24">
        <f t="shared" si="86"/>
        <v>-0.16666666666666666</v>
      </c>
      <c r="AM120" s="24">
        <f t="shared" si="87"/>
        <v>0.21684108055487952</v>
      </c>
      <c r="AN120" s="24">
        <f t="shared" si="88"/>
        <v>7.2280360184959841E-2</v>
      </c>
    </row>
    <row r="121" spans="1:40" x14ac:dyDescent="0.25">
      <c r="A121" s="7" t="s">
        <v>302</v>
      </c>
      <c r="B121" s="7" t="s">
        <v>303</v>
      </c>
      <c r="C121" s="8" t="s">
        <v>97</v>
      </c>
      <c r="D121" s="9"/>
      <c r="E121" s="9"/>
      <c r="F121" s="9"/>
      <c r="G121" s="10">
        <v>0</v>
      </c>
      <c r="H121" s="10">
        <v>-7000</v>
      </c>
      <c r="I121" s="10">
        <v>-3850</v>
      </c>
      <c r="J121" s="10">
        <v>-15300</v>
      </c>
      <c r="K121" s="10">
        <v>-15300</v>
      </c>
      <c r="L121" s="10">
        <v>-10310</v>
      </c>
      <c r="M121" s="10">
        <v>-2450</v>
      </c>
      <c r="N121" s="10">
        <v>-10840</v>
      </c>
      <c r="O121" s="10">
        <v>-7000</v>
      </c>
      <c r="P121" s="10">
        <v>0</v>
      </c>
      <c r="Q121" s="10">
        <v>-7000</v>
      </c>
      <c r="R121" s="10">
        <v>-3850</v>
      </c>
      <c r="S121" s="10">
        <v>0</v>
      </c>
      <c r="T121" s="10">
        <v>-3850</v>
      </c>
      <c r="U121" s="10">
        <v>0</v>
      </c>
      <c r="V121" s="10">
        <v>-3850</v>
      </c>
      <c r="W121" s="10">
        <v>-3150</v>
      </c>
      <c r="X121" s="10">
        <v>0</v>
      </c>
      <c r="Y121" s="10">
        <v>-7000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/>
      <c r="AJ121" s="24">
        <f t="shared" si="84"/>
        <v>-0.76236663433559648</v>
      </c>
      <c r="AK121" s="24">
        <f t="shared" si="85"/>
        <v>1.8571428571428572</v>
      </c>
      <c r="AL121" s="24">
        <f t="shared" si="86"/>
        <v>0</v>
      </c>
      <c r="AM121" s="24">
        <f t="shared" si="87"/>
        <v>-0.32104752667313285</v>
      </c>
      <c r="AN121" s="24">
        <f t="shared" si="88"/>
        <v>-0.10701584222437761</v>
      </c>
    </row>
    <row r="122" spans="1:40" x14ac:dyDescent="0.25">
      <c r="A122" s="7" t="s">
        <v>304</v>
      </c>
      <c r="B122" s="7" t="s">
        <v>305</v>
      </c>
      <c r="C122" s="8" t="s">
        <v>97</v>
      </c>
      <c r="D122" s="9"/>
      <c r="E122" s="9"/>
      <c r="F122" s="9"/>
      <c r="G122" s="10">
        <v>0</v>
      </c>
      <c r="H122" s="10">
        <v>-30000</v>
      </c>
      <c r="I122" s="10">
        <v>-30000</v>
      </c>
      <c r="J122" s="10">
        <v>-25674</v>
      </c>
      <c r="K122" s="10">
        <v>-20302</v>
      </c>
      <c r="L122" s="10">
        <v>-23164</v>
      </c>
      <c r="M122" s="10">
        <v>-23152</v>
      </c>
      <c r="N122" s="10">
        <v>-23073</v>
      </c>
      <c r="O122" s="10">
        <v>-30000</v>
      </c>
      <c r="P122" s="10">
        <v>0</v>
      </c>
      <c r="Q122" s="10">
        <v>-30000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-30000</v>
      </c>
      <c r="X122" s="10" t="s">
        <v>306</v>
      </c>
      <c r="Y122" s="10">
        <v>-30000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/>
      <c r="AJ122" s="24">
        <f t="shared" si="84"/>
        <v>-5.1804524261785524E-4</v>
      </c>
      <c r="AK122" s="24">
        <f t="shared" si="85"/>
        <v>0.29578438147892189</v>
      </c>
      <c r="AL122" s="24">
        <f t="shared" si="86"/>
        <v>0</v>
      </c>
      <c r="AM122" s="24">
        <f t="shared" si="87"/>
        <v>0.29511310654463824</v>
      </c>
      <c r="AN122" s="24">
        <f t="shared" si="88"/>
        <v>9.8371035514879412E-2</v>
      </c>
    </row>
    <row r="123" spans="1:40" x14ac:dyDescent="0.25">
      <c r="A123" s="7" t="s">
        <v>307</v>
      </c>
      <c r="B123" s="7" t="s">
        <v>308</v>
      </c>
      <c r="C123" s="8" t="s">
        <v>86</v>
      </c>
      <c r="D123" s="9"/>
      <c r="E123" s="9"/>
      <c r="F123" s="9"/>
      <c r="G123" s="10">
        <v>0</v>
      </c>
      <c r="H123" s="10">
        <v>0</v>
      </c>
      <c r="I123" s="10">
        <v>-1100</v>
      </c>
      <c r="J123" s="10">
        <v>0</v>
      </c>
      <c r="K123" s="10">
        <v>-300</v>
      </c>
      <c r="L123" s="10">
        <v>-960</v>
      </c>
      <c r="M123" s="10">
        <v>-400</v>
      </c>
      <c r="N123" s="10">
        <v>-415</v>
      </c>
      <c r="O123" s="10">
        <v>0</v>
      </c>
      <c r="P123" s="10">
        <v>0</v>
      </c>
      <c r="Q123" s="10">
        <v>0</v>
      </c>
      <c r="R123" s="10">
        <v>-1100</v>
      </c>
      <c r="S123" s="10">
        <v>0</v>
      </c>
      <c r="T123" s="10">
        <v>-1100</v>
      </c>
      <c r="U123" s="10">
        <v>0</v>
      </c>
      <c r="V123" s="10">
        <v>-1100</v>
      </c>
      <c r="W123" s="10">
        <v>1100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/>
      <c r="AL123" s="24"/>
    </row>
    <row r="124" spans="1:40" x14ac:dyDescent="0.25">
      <c r="A124" s="7" t="s">
        <v>309</v>
      </c>
      <c r="B124" s="7" t="s">
        <v>310</v>
      </c>
      <c r="C124" s="8" t="s">
        <v>219</v>
      </c>
      <c r="D124" s="9"/>
      <c r="E124" s="9"/>
      <c r="F124" s="9"/>
      <c r="G124" s="10">
        <v>0</v>
      </c>
      <c r="H124" s="10">
        <v>-18000</v>
      </c>
      <c r="I124" s="10">
        <v>-15300</v>
      </c>
      <c r="J124" s="10">
        <v>-30150</v>
      </c>
      <c r="K124" s="10">
        <v>-19050</v>
      </c>
      <c r="L124" s="10">
        <v>-11200</v>
      </c>
      <c r="M124" s="10">
        <v>-12800</v>
      </c>
      <c r="N124" s="10">
        <v>-18300</v>
      </c>
      <c r="O124" s="10">
        <v>-15000</v>
      </c>
      <c r="P124" s="10">
        <v>0</v>
      </c>
      <c r="Q124" s="10">
        <v>-15000</v>
      </c>
      <c r="R124" s="10">
        <v>-15300</v>
      </c>
      <c r="S124" s="10">
        <v>0</v>
      </c>
      <c r="T124" s="10">
        <v>-15300</v>
      </c>
      <c r="U124" s="10">
        <v>0</v>
      </c>
      <c r="V124" s="10">
        <v>-15300</v>
      </c>
      <c r="W124" s="10">
        <v>300</v>
      </c>
      <c r="X124" s="10" t="s">
        <v>311</v>
      </c>
      <c r="Y124" s="10">
        <v>-18000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-3000</v>
      </c>
      <c r="AH124" s="10"/>
      <c r="AJ124" s="24">
        <f t="shared" ref="AJ124:AJ125" si="89">(M124-L124)/L124</f>
        <v>0.14285714285714285</v>
      </c>
      <c r="AK124" s="24">
        <f t="shared" ref="AK124:AK125" si="90">(O124-M124)/M124</f>
        <v>0.171875</v>
      </c>
      <c r="AL124" s="24">
        <f t="shared" ref="AL124:AL125" si="91">AG124/O124</f>
        <v>0.2</v>
      </c>
      <c r="AM124" s="24">
        <f t="shared" ref="AM124:AM125" si="92">(Y124-L124)/L124</f>
        <v>0.6071428571428571</v>
      </c>
      <c r="AN124" s="24">
        <f t="shared" ref="AN124:AN125" si="93">AM124/3</f>
        <v>0.20238095238095236</v>
      </c>
    </row>
    <row r="125" spans="1:40" x14ac:dyDescent="0.25">
      <c r="A125" s="7" t="s">
        <v>312</v>
      </c>
      <c r="B125" s="7" t="s">
        <v>313</v>
      </c>
      <c r="C125" s="8" t="s">
        <v>219</v>
      </c>
      <c r="D125" s="9"/>
      <c r="E125" s="9"/>
      <c r="F125" s="9"/>
      <c r="G125" s="10">
        <v>0</v>
      </c>
      <c r="H125" s="10">
        <v>-25000</v>
      </c>
      <c r="I125" s="10">
        <v>-18000</v>
      </c>
      <c r="J125" s="10">
        <v>-3000</v>
      </c>
      <c r="K125" s="10">
        <v>-3000</v>
      </c>
      <c r="L125" s="10">
        <v>-6500</v>
      </c>
      <c r="M125" s="10">
        <v>-6000</v>
      </c>
      <c r="N125" s="10">
        <v>-4625</v>
      </c>
      <c r="O125" s="10">
        <v>-9000</v>
      </c>
      <c r="P125" s="10">
        <v>0</v>
      </c>
      <c r="Q125" s="10">
        <v>-9000</v>
      </c>
      <c r="R125" s="10">
        <v>-18000</v>
      </c>
      <c r="S125" s="10">
        <v>0</v>
      </c>
      <c r="T125" s="10">
        <v>-18000</v>
      </c>
      <c r="U125" s="10">
        <v>0</v>
      </c>
      <c r="V125" s="10">
        <v>-18000</v>
      </c>
      <c r="W125" s="10">
        <v>9000</v>
      </c>
      <c r="X125" s="10" t="s">
        <v>314</v>
      </c>
      <c r="Y125" s="10">
        <v>-25000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-16000</v>
      </c>
      <c r="AH125" s="10"/>
      <c r="AJ125" s="24">
        <f t="shared" si="89"/>
        <v>-7.6923076923076927E-2</v>
      </c>
      <c r="AK125" s="24">
        <f t="shared" si="90"/>
        <v>0.5</v>
      </c>
      <c r="AL125" s="24">
        <f t="shared" si="91"/>
        <v>1.7777777777777777</v>
      </c>
      <c r="AM125" s="24">
        <f t="shared" si="92"/>
        <v>2.8461538461538463</v>
      </c>
      <c r="AN125" s="24">
        <f t="shared" si="93"/>
        <v>0.94871794871794879</v>
      </c>
    </row>
    <row r="126" spans="1:40" x14ac:dyDescent="0.25">
      <c r="A126" s="7" t="s">
        <v>315</v>
      </c>
      <c r="B126" s="7" t="s">
        <v>316</v>
      </c>
      <c r="C126" s="8" t="s">
        <v>219</v>
      </c>
      <c r="D126" s="9"/>
      <c r="E126" s="9"/>
      <c r="F126" s="9"/>
      <c r="G126" s="10">
        <v>0</v>
      </c>
      <c r="H126" s="10">
        <v>0</v>
      </c>
      <c r="I126" s="10">
        <v>0</v>
      </c>
      <c r="J126" s="10">
        <v>-3600</v>
      </c>
      <c r="K126" s="10">
        <v>-1218</v>
      </c>
      <c r="L126" s="10">
        <v>-7516</v>
      </c>
      <c r="M126" s="10">
        <v>-18538</v>
      </c>
      <c r="N126" s="10">
        <v>-7718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 t="s">
        <v>317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/>
      <c r="AL126" s="24"/>
    </row>
    <row r="127" spans="1:40" x14ac:dyDescent="0.25">
      <c r="A127" s="7" t="s">
        <v>318</v>
      </c>
      <c r="B127" s="7" t="s">
        <v>319</v>
      </c>
      <c r="C127" s="8" t="s">
        <v>219</v>
      </c>
      <c r="D127" s="9"/>
      <c r="E127" s="9"/>
      <c r="F127" s="9"/>
      <c r="G127" s="10">
        <v>0</v>
      </c>
      <c r="H127" s="10">
        <v>0</v>
      </c>
      <c r="I127" s="10">
        <v>0</v>
      </c>
      <c r="J127" s="10">
        <v>0</v>
      </c>
      <c r="K127" s="10">
        <v>-1750</v>
      </c>
      <c r="L127" s="10">
        <v>0</v>
      </c>
      <c r="M127" s="10">
        <v>0</v>
      </c>
      <c r="N127" s="10">
        <v>-437.5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/>
      <c r="AL127" s="24"/>
    </row>
    <row r="128" spans="1:40" x14ac:dyDescent="0.25">
      <c r="A128" s="7" t="s">
        <v>320</v>
      </c>
      <c r="B128" s="7" t="s">
        <v>321</v>
      </c>
      <c r="C128" s="8" t="s">
        <v>278</v>
      </c>
      <c r="D128" s="9"/>
      <c r="E128" s="9"/>
      <c r="F128" s="9"/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/>
      <c r="AL128" s="24"/>
    </row>
    <row r="129" spans="1:40" x14ac:dyDescent="0.25">
      <c r="A129" s="7" t="s">
        <v>322</v>
      </c>
      <c r="B129" s="7" t="s">
        <v>323</v>
      </c>
      <c r="C129" s="8" t="s">
        <v>324</v>
      </c>
      <c r="D129" s="9"/>
      <c r="E129" s="9"/>
      <c r="F129" s="9"/>
      <c r="G129" s="10">
        <v>0</v>
      </c>
      <c r="H129" s="10">
        <v>0</v>
      </c>
      <c r="I129" s="10">
        <v>0</v>
      </c>
      <c r="J129" s="10">
        <v>-800</v>
      </c>
      <c r="K129" s="10">
        <v>0</v>
      </c>
      <c r="L129" s="10">
        <v>-148</v>
      </c>
      <c r="M129" s="10">
        <v>-61</v>
      </c>
      <c r="N129" s="10">
        <v>-252.25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/>
      <c r="AL129" s="24"/>
    </row>
    <row r="130" spans="1:40" x14ac:dyDescent="0.25">
      <c r="A130" s="7" t="s">
        <v>325</v>
      </c>
      <c r="B130" s="7" t="s">
        <v>326</v>
      </c>
      <c r="C130" s="8" t="s">
        <v>324</v>
      </c>
      <c r="D130" s="9"/>
      <c r="E130" s="9"/>
      <c r="F130" s="9"/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/>
      <c r="AL130" s="24"/>
    </row>
    <row r="131" spans="1:40" x14ac:dyDescent="0.25">
      <c r="A131" s="7" t="s">
        <v>327</v>
      </c>
      <c r="B131" s="7" t="s">
        <v>328</v>
      </c>
      <c r="C131" s="8" t="s">
        <v>324</v>
      </c>
      <c r="D131" s="9"/>
      <c r="E131" s="9"/>
      <c r="F131" s="9"/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/>
      <c r="AL131" s="24"/>
    </row>
    <row r="132" spans="1:40" x14ac:dyDescent="0.25">
      <c r="A132" s="7" t="s">
        <v>329</v>
      </c>
      <c r="B132" s="7" t="s">
        <v>330</v>
      </c>
      <c r="C132" s="8" t="s">
        <v>324</v>
      </c>
      <c r="D132" s="9"/>
      <c r="E132" s="9"/>
      <c r="F132" s="9"/>
      <c r="G132" s="10">
        <v>0</v>
      </c>
      <c r="H132" s="10">
        <v>-24000</v>
      </c>
      <c r="I132" s="10">
        <v>-29731</v>
      </c>
      <c r="J132" s="10">
        <v>-17481</v>
      </c>
      <c r="K132" s="10">
        <v>-29311</v>
      </c>
      <c r="L132" s="10">
        <v>-22518</v>
      </c>
      <c r="M132" s="10">
        <v>-27111</v>
      </c>
      <c r="N132" s="10">
        <v>-24105.25</v>
      </c>
      <c r="O132" s="10">
        <v>-24000</v>
      </c>
      <c r="P132" s="10">
        <v>0</v>
      </c>
      <c r="Q132" s="10">
        <v>-24000</v>
      </c>
      <c r="R132" s="10">
        <v>-29731</v>
      </c>
      <c r="S132" s="10">
        <v>0</v>
      </c>
      <c r="T132" s="10">
        <v>-29731</v>
      </c>
      <c r="U132" s="10">
        <v>0</v>
      </c>
      <c r="V132" s="10">
        <v>-29731</v>
      </c>
      <c r="W132" s="10">
        <v>5731</v>
      </c>
      <c r="X132" s="10">
        <v>0</v>
      </c>
      <c r="Y132" s="10">
        <v>-24000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/>
      <c r="AJ132" s="24">
        <f t="shared" ref="AJ132:AJ134" si="94">(M132-L132)/L132</f>
        <v>0.20397015720756728</v>
      </c>
      <c r="AK132" s="24">
        <f t="shared" ref="AK132:AK134" si="95">(O132-M132)/M132</f>
        <v>-0.11475047028881266</v>
      </c>
      <c r="AL132" s="24">
        <f t="shared" ref="AL132:AL134" si="96">AG132/O132</f>
        <v>0</v>
      </c>
      <c r="AM132" s="24">
        <f t="shared" ref="AM132:AM134" si="97">(Y132-L132)/L132</f>
        <v>6.5814015454303224E-2</v>
      </c>
      <c r="AN132" s="24">
        <f t="shared" ref="AN132:AN134" si="98">AM132/3</f>
        <v>2.1938005151434407E-2</v>
      </c>
    </row>
    <row r="133" spans="1:40" x14ac:dyDescent="0.25">
      <c r="A133" s="7" t="s">
        <v>331</v>
      </c>
      <c r="B133" s="7" t="s">
        <v>332</v>
      </c>
      <c r="C133" s="8" t="s">
        <v>324</v>
      </c>
      <c r="D133" s="9"/>
      <c r="E133" s="9"/>
      <c r="F133" s="9"/>
      <c r="G133" s="10">
        <v>0</v>
      </c>
      <c r="H133" s="10">
        <v>-600</v>
      </c>
      <c r="I133" s="10">
        <v>-230</v>
      </c>
      <c r="J133" s="10">
        <v>-300</v>
      </c>
      <c r="K133" s="10">
        <v>-1947</v>
      </c>
      <c r="L133" s="10">
        <v>-2184</v>
      </c>
      <c r="M133" s="10">
        <v>-1385</v>
      </c>
      <c r="N133" s="10">
        <v>-1454</v>
      </c>
      <c r="O133" s="10">
        <v>-600</v>
      </c>
      <c r="P133" s="10">
        <v>0</v>
      </c>
      <c r="Q133" s="10">
        <v>-600</v>
      </c>
      <c r="R133" s="10">
        <v>-1302</v>
      </c>
      <c r="S133" s="10">
        <v>0</v>
      </c>
      <c r="T133" s="10">
        <v>-1302</v>
      </c>
      <c r="U133" s="10">
        <v>0</v>
      </c>
      <c r="V133" s="10">
        <v>-1302</v>
      </c>
      <c r="W133" s="10">
        <v>702</v>
      </c>
      <c r="X133" s="10">
        <v>0</v>
      </c>
      <c r="Y133" s="10">
        <v>-600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/>
      <c r="AJ133" s="24">
        <f t="shared" si="94"/>
        <v>-0.36584249084249082</v>
      </c>
      <c r="AK133" s="24">
        <f t="shared" si="95"/>
        <v>-0.56678700361010825</v>
      </c>
      <c r="AL133" s="24">
        <f t="shared" si="96"/>
        <v>0</v>
      </c>
      <c r="AM133" s="24">
        <f t="shared" si="97"/>
        <v>-0.72527472527472525</v>
      </c>
      <c r="AN133" s="24">
        <f t="shared" si="98"/>
        <v>-0.24175824175824176</v>
      </c>
    </row>
    <row r="134" spans="1:40" x14ac:dyDescent="0.25">
      <c r="A134" s="7" t="s">
        <v>333</v>
      </c>
      <c r="B134" s="7" t="s">
        <v>334</v>
      </c>
      <c r="C134" s="8" t="s">
        <v>255</v>
      </c>
      <c r="D134" s="9"/>
      <c r="E134" s="9"/>
      <c r="F134" s="9"/>
      <c r="G134" s="10">
        <v>0</v>
      </c>
      <c r="H134" s="10">
        <v>-118286</v>
      </c>
      <c r="I134" s="10">
        <v>-110798</v>
      </c>
      <c r="J134" s="10">
        <v>-69098</v>
      </c>
      <c r="K134" s="10">
        <v>-69844</v>
      </c>
      <c r="L134" s="10">
        <v>-71991</v>
      </c>
      <c r="M134" s="10">
        <v>-107663</v>
      </c>
      <c r="N134" s="10">
        <v>-79649</v>
      </c>
      <c r="O134" s="10">
        <v>-118286</v>
      </c>
      <c r="P134" s="10">
        <v>0</v>
      </c>
      <c r="Q134" s="10">
        <v>-118286</v>
      </c>
      <c r="R134" s="10">
        <v>-110798</v>
      </c>
      <c r="S134" s="10">
        <v>0</v>
      </c>
      <c r="T134" s="10">
        <v>-110798</v>
      </c>
      <c r="U134" s="10">
        <v>0</v>
      </c>
      <c r="V134" s="10">
        <v>-110798</v>
      </c>
      <c r="W134" s="10">
        <v>-7488</v>
      </c>
      <c r="X134" s="10" t="s">
        <v>335</v>
      </c>
      <c r="Y134" s="10">
        <v>-118286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/>
      <c r="AJ134" s="24">
        <f t="shared" si="94"/>
        <v>0.49550638274228725</v>
      </c>
      <c r="AK134" s="24">
        <f t="shared" si="95"/>
        <v>9.8668994919331621E-2</v>
      </c>
      <c r="AL134" s="24">
        <f t="shared" si="96"/>
        <v>0</v>
      </c>
      <c r="AM134" s="24">
        <f t="shared" si="97"/>
        <v>0.64306649442291397</v>
      </c>
      <c r="AN134" s="24">
        <f t="shared" si="98"/>
        <v>0.21435549814097132</v>
      </c>
    </row>
    <row r="135" spans="1:40" x14ac:dyDescent="0.25">
      <c r="A135" s="7" t="s">
        <v>336</v>
      </c>
      <c r="B135" s="7" t="s">
        <v>337</v>
      </c>
      <c r="C135" s="8" t="s">
        <v>324</v>
      </c>
      <c r="D135" s="9"/>
      <c r="E135" s="9"/>
      <c r="F135" s="9"/>
      <c r="G135" s="10">
        <v>0</v>
      </c>
      <c r="H135" s="10">
        <v>0</v>
      </c>
      <c r="I135" s="10">
        <v>-60</v>
      </c>
      <c r="J135" s="10">
        <v>-647</v>
      </c>
      <c r="K135" s="10">
        <v>-543</v>
      </c>
      <c r="L135" s="10">
        <v>-349</v>
      </c>
      <c r="M135" s="10">
        <v>-172</v>
      </c>
      <c r="N135" s="10">
        <v>-427.75</v>
      </c>
      <c r="O135" s="10">
        <v>0</v>
      </c>
      <c r="P135" s="10">
        <v>0</v>
      </c>
      <c r="Q135" s="10">
        <v>0</v>
      </c>
      <c r="R135" s="10">
        <v>-60</v>
      </c>
      <c r="S135" s="10">
        <v>0</v>
      </c>
      <c r="T135" s="10">
        <v>-60</v>
      </c>
      <c r="U135" s="10">
        <v>0</v>
      </c>
      <c r="V135" s="10">
        <v>-60</v>
      </c>
      <c r="W135" s="10">
        <v>60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/>
      <c r="AL135" s="24"/>
    </row>
    <row r="136" spans="1:40" x14ac:dyDescent="0.25">
      <c r="A136" s="7" t="s">
        <v>338</v>
      </c>
      <c r="B136" s="7" t="s">
        <v>339</v>
      </c>
      <c r="C136" s="8" t="s">
        <v>324</v>
      </c>
      <c r="D136" s="9"/>
      <c r="E136" s="9"/>
      <c r="F136" s="9"/>
      <c r="G136" s="10">
        <v>0</v>
      </c>
      <c r="H136" s="10">
        <v>0</v>
      </c>
      <c r="I136" s="10">
        <v>-1201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/>
      <c r="AL136" s="24"/>
    </row>
    <row r="137" spans="1:40" x14ac:dyDescent="0.25">
      <c r="A137" s="7" t="s">
        <v>340</v>
      </c>
      <c r="B137" s="7" t="s">
        <v>341</v>
      </c>
      <c r="C137" s="8" t="s">
        <v>324</v>
      </c>
      <c r="D137" s="9"/>
      <c r="E137" s="9"/>
      <c r="F137" s="9"/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/>
      <c r="AL137" s="24"/>
    </row>
    <row r="138" spans="1:40" x14ac:dyDescent="0.25">
      <c r="A138" s="7" t="s">
        <v>342</v>
      </c>
      <c r="B138" s="7" t="s">
        <v>343</v>
      </c>
      <c r="C138" s="8" t="s">
        <v>324</v>
      </c>
      <c r="D138" s="9"/>
      <c r="E138" s="9"/>
      <c r="F138" s="9"/>
      <c r="G138" s="10">
        <v>0</v>
      </c>
      <c r="H138" s="10">
        <v>0</v>
      </c>
      <c r="I138" s="10">
        <v>0</v>
      </c>
      <c r="J138" s="10">
        <v>-340</v>
      </c>
      <c r="K138" s="10">
        <v>-410</v>
      </c>
      <c r="L138" s="10">
        <v>0</v>
      </c>
      <c r="M138" s="10">
        <v>0</v>
      </c>
      <c r="N138" s="10">
        <v>-187.5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/>
      <c r="AL138" s="24"/>
    </row>
    <row r="139" spans="1:40" x14ac:dyDescent="0.25">
      <c r="A139" s="7" t="s">
        <v>344</v>
      </c>
      <c r="B139" s="7" t="s">
        <v>345</v>
      </c>
      <c r="C139" s="8" t="s">
        <v>324</v>
      </c>
      <c r="D139" s="9"/>
      <c r="E139" s="9"/>
      <c r="F139" s="9"/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/>
      <c r="AL139" s="24"/>
    </row>
    <row r="140" spans="1:40" x14ac:dyDescent="0.25">
      <c r="A140" s="7" t="s">
        <v>346</v>
      </c>
      <c r="B140" s="7" t="s">
        <v>347</v>
      </c>
      <c r="C140" s="8" t="s">
        <v>324</v>
      </c>
      <c r="D140" s="9"/>
      <c r="E140" s="9"/>
      <c r="F140" s="9"/>
      <c r="G140" s="10">
        <v>0</v>
      </c>
      <c r="H140" s="10">
        <v>-10000</v>
      </c>
      <c r="I140" s="10">
        <v>0</v>
      </c>
      <c r="J140" s="10">
        <v>-1019</v>
      </c>
      <c r="K140" s="10">
        <v>-866</v>
      </c>
      <c r="L140" s="10">
        <v>-197</v>
      </c>
      <c r="M140" s="10">
        <v>0</v>
      </c>
      <c r="N140" s="10">
        <v>-520.5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 t="s">
        <v>348</v>
      </c>
      <c r="Y140" s="10">
        <v>-10000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-10000</v>
      </c>
      <c r="AH140" s="10"/>
      <c r="AL140" s="24"/>
    </row>
    <row r="141" spans="1:40" x14ac:dyDescent="0.25">
      <c r="A141" s="7" t="s">
        <v>349</v>
      </c>
      <c r="B141" s="7" t="s">
        <v>350</v>
      </c>
      <c r="C141" s="8" t="s">
        <v>278</v>
      </c>
      <c r="D141" s="9"/>
      <c r="E141" s="9"/>
      <c r="F141" s="9"/>
      <c r="G141" s="10">
        <v>0</v>
      </c>
      <c r="H141" s="10">
        <v>-200</v>
      </c>
      <c r="I141" s="10">
        <v>-46</v>
      </c>
      <c r="J141" s="10">
        <v>-131</v>
      </c>
      <c r="K141" s="10">
        <v>-19</v>
      </c>
      <c r="L141" s="10">
        <v>-230</v>
      </c>
      <c r="M141" s="10">
        <v>-291</v>
      </c>
      <c r="N141" s="10">
        <v>-167.75</v>
      </c>
      <c r="O141" s="10">
        <v>-200</v>
      </c>
      <c r="P141" s="10">
        <v>0</v>
      </c>
      <c r="Q141" s="10">
        <v>-200</v>
      </c>
      <c r="R141" s="10">
        <v>-46</v>
      </c>
      <c r="S141" s="10">
        <v>0</v>
      </c>
      <c r="T141" s="10">
        <v>-46</v>
      </c>
      <c r="U141" s="10">
        <v>0</v>
      </c>
      <c r="V141" s="10">
        <v>-46</v>
      </c>
      <c r="W141" s="10">
        <v>-154</v>
      </c>
      <c r="X141" s="10">
        <v>0</v>
      </c>
      <c r="Y141" s="10">
        <v>-200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/>
      <c r="AJ141" s="24">
        <f t="shared" ref="AJ141:AJ143" si="99">(M141-L141)/L141</f>
        <v>0.26521739130434785</v>
      </c>
      <c r="AK141" s="24">
        <f t="shared" ref="AK141:AK143" si="100">(O141-M141)/M141</f>
        <v>-0.3127147766323024</v>
      </c>
      <c r="AL141" s="24">
        <f t="shared" ref="AL141:AL143" si="101">AG141/O141</f>
        <v>0</v>
      </c>
      <c r="AM141" s="24">
        <f t="shared" ref="AM141:AM143" si="102">(Y141-L141)/L141</f>
        <v>-0.13043478260869565</v>
      </c>
      <c r="AN141" s="24">
        <f t="shared" ref="AN141:AN143" si="103">AM141/3</f>
        <v>-4.3478260869565216E-2</v>
      </c>
    </row>
    <row r="142" spans="1:40" x14ac:dyDescent="0.25">
      <c r="A142" s="7" t="s">
        <v>351</v>
      </c>
      <c r="B142" s="7" t="s">
        <v>352</v>
      </c>
      <c r="C142" s="8" t="s">
        <v>37</v>
      </c>
      <c r="D142" s="9"/>
      <c r="E142" s="9"/>
      <c r="F142" s="9"/>
      <c r="G142" s="10">
        <v>0</v>
      </c>
      <c r="H142" s="10">
        <v>-35696</v>
      </c>
      <c r="I142" s="10">
        <v>-42433</v>
      </c>
      <c r="J142" s="10">
        <v>-30629</v>
      </c>
      <c r="K142" s="10">
        <v>-31520</v>
      </c>
      <c r="L142" s="10">
        <v>-30848</v>
      </c>
      <c r="M142" s="10">
        <v>-32436</v>
      </c>
      <c r="N142" s="10">
        <v>-31358.25</v>
      </c>
      <c r="O142" s="10">
        <v>-34767</v>
      </c>
      <c r="P142" s="10">
        <v>0</v>
      </c>
      <c r="Q142" s="10">
        <v>-34767</v>
      </c>
      <c r="R142" s="10">
        <v>-28433</v>
      </c>
      <c r="S142" s="10">
        <v>0</v>
      </c>
      <c r="T142" s="10">
        <v>-28433</v>
      </c>
      <c r="U142" s="10">
        <v>0</v>
      </c>
      <c r="V142" s="10">
        <v>-28433</v>
      </c>
      <c r="W142" s="10">
        <v>-6334</v>
      </c>
      <c r="X142" s="10">
        <v>0</v>
      </c>
      <c r="Y142" s="10">
        <v>-35696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-929</v>
      </c>
      <c r="AH142" s="10"/>
      <c r="AJ142" s="24">
        <f t="shared" si="99"/>
        <v>5.1478215767634852E-2</v>
      </c>
      <c r="AK142" s="24">
        <f t="shared" si="100"/>
        <v>7.1864594894561595E-2</v>
      </c>
      <c r="AL142" s="24">
        <f t="shared" si="101"/>
        <v>2.6720740932493457E-2</v>
      </c>
      <c r="AM142" s="24">
        <f t="shared" si="102"/>
        <v>0.15715767634854771</v>
      </c>
      <c r="AN142" s="24">
        <f t="shared" si="103"/>
        <v>5.2385892116182574E-2</v>
      </c>
    </row>
    <row r="143" spans="1:40" x14ac:dyDescent="0.25">
      <c r="A143" s="7" t="s">
        <v>353</v>
      </c>
      <c r="B143" s="7" t="s">
        <v>354</v>
      </c>
      <c r="C143" s="8" t="s">
        <v>255</v>
      </c>
      <c r="D143" s="9"/>
      <c r="E143" s="9"/>
      <c r="F143" s="9"/>
      <c r="G143" s="10">
        <v>0</v>
      </c>
      <c r="H143" s="10">
        <v>-14766</v>
      </c>
      <c r="I143" s="10">
        <v>-12533</v>
      </c>
      <c r="J143" s="10">
        <v>-8059</v>
      </c>
      <c r="K143" s="10">
        <v>-12572</v>
      </c>
      <c r="L143" s="10">
        <v>-11500</v>
      </c>
      <c r="M143" s="10">
        <v>-12005</v>
      </c>
      <c r="N143" s="10">
        <v>-11034</v>
      </c>
      <c r="O143" s="10">
        <v>-14325</v>
      </c>
      <c r="P143" s="10">
        <v>0</v>
      </c>
      <c r="Q143" s="10">
        <v>-14325</v>
      </c>
      <c r="R143" s="10">
        <v>-12533</v>
      </c>
      <c r="S143" s="10">
        <v>0</v>
      </c>
      <c r="T143" s="10">
        <v>-12533</v>
      </c>
      <c r="U143" s="10">
        <v>0</v>
      </c>
      <c r="V143" s="10">
        <v>-12533</v>
      </c>
      <c r="W143" s="10">
        <v>-1792</v>
      </c>
      <c r="X143" s="10">
        <v>0</v>
      </c>
      <c r="Y143" s="10">
        <v>-14766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-441</v>
      </c>
      <c r="AH143" s="10"/>
      <c r="AJ143" s="24">
        <f t="shared" si="99"/>
        <v>4.3913043478260867E-2</v>
      </c>
      <c r="AK143" s="24">
        <f t="shared" si="100"/>
        <v>0.19325281132861308</v>
      </c>
      <c r="AL143" s="24">
        <f t="shared" si="101"/>
        <v>3.0785340314136125E-2</v>
      </c>
      <c r="AM143" s="24">
        <f t="shared" si="102"/>
        <v>0.28399999999999997</v>
      </c>
      <c r="AN143" s="24">
        <f t="shared" si="103"/>
        <v>9.4666666666666663E-2</v>
      </c>
    </row>
    <row r="144" spans="1:40" x14ac:dyDescent="0.25">
      <c r="A144" s="7" t="s">
        <v>355</v>
      </c>
      <c r="B144" s="7" t="s">
        <v>356</v>
      </c>
      <c r="C144" s="8" t="s">
        <v>324</v>
      </c>
      <c r="D144" s="9"/>
      <c r="E144" s="9"/>
      <c r="F144" s="9"/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/>
      <c r="AL144" s="24"/>
    </row>
    <row r="145" spans="1:40" x14ac:dyDescent="0.25">
      <c r="A145" s="7" t="s">
        <v>357</v>
      </c>
      <c r="B145" s="7" t="s">
        <v>358</v>
      </c>
      <c r="C145" s="8" t="s">
        <v>167</v>
      </c>
      <c r="D145" s="9"/>
      <c r="E145" s="9"/>
      <c r="F145" s="9"/>
      <c r="G145" s="10">
        <v>0</v>
      </c>
      <c r="H145" s="10">
        <v>-12000</v>
      </c>
      <c r="I145" s="10">
        <v>-12000</v>
      </c>
      <c r="J145" s="10">
        <v>0</v>
      </c>
      <c r="K145" s="10">
        <v>-12000</v>
      </c>
      <c r="L145" s="10">
        <v>-12000</v>
      </c>
      <c r="M145" s="10">
        <v>-12000</v>
      </c>
      <c r="N145" s="10">
        <v>-9000</v>
      </c>
      <c r="O145" s="10">
        <v>-12000</v>
      </c>
      <c r="P145" s="10">
        <v>0</v>
      </c>
      <c r="Q145" s="10">
        <v>-12000</v>
      </c>
      <c r="R145" s="10">
        <v>-12000</v>
      </c>
      <c r="S145" s="10">
        <v>0</v>
      </c>
      <c r="T145" s="10">
        <v>-12000</v>
      </c>
      <c r="U145" s="10">
        <v>0</v>
      </c>
      <c r="V145" s="10">
        <v>-12000</v>
      </c>
      <c r="W145" s="10">
        <v>0</v>
      </c>
      <c r="X145" s="10">
        <v>0</v>
      </c>
      <c r="Y145" s="10">
        <v>-12000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/>
      <c r="AJ145" s="24">
        <f t="shared" ref="AJ145" si="104">(M145-L145)/L145</f>
        <v>0</v>
      </c>
      <c r="AK145" s="24">
        <f t="shared" ref="AK145" si="105">(O145-M145)/M145</f>
        <v>0</v>
      </c>
      <c r="AL145" s="24">
        <f t="shared" ref="AL145" si="106">AG145/O145</f>
        <v>0</v>
      </c>
      <c r="AM145" s="24">
        <f t="shared" ref="AM145" si="107">(Y145-L145)/L145</f>
        <v>0</v>
      </c>
      <c r="AN145" s="24">
        <f t="shared" ref="AN145" si="108">AM145/3</f>
        <v>0</v>
      </c>
    </row>
    <row r="146" spans="1:40" x14ac:dyDescent="0.25">
      <c r="A146" s="7" t="s">
        <v>359</v>
      </c>
      <c r="B146" s="7" t="s">
        <v>360</v>
      </c>
      <c r="C146" s="8" t="s">
        <v>361</v>
      </c>
      <c r="D146" s="9"/>
      <c r="E146" s="9"/>
      <c r="F146" s="9"/>
      <c r="G146" s="10">
        <v>0</v>
      </c>
      <c r="H146" s="10">
        <v>0</v>
      </c>
      <c r="I146" s="10">
        <v>-15</v>
      </c>
      <c r="J146" s="10">
        <v>-48</v>
      </c>
      <c r="K146" s="10">
        <v>-110</v>
      </c>
      <c r="L146" s="10">
        <v>-51</v>
      </c>
      <c r="M146" s="10">
        <v>-67</v>
      </c>
      <c r="N146" s="10">
        <v>-69</v>
      </c>
      <c r="O146" s="10">
        <v>0</v>
      </c>
      <c r="P146" s="10">
        <v>0</v>
      </c>
      <c r="Q146" s="10">
        <v>0</v>
      </c>
      <c r="R146" s="10">
        <v>-15</v>
      </c>
      <c r="S146" s="10">
        <v>0</v>
      </c>
      <c r="T146" s="10">
        <v>-15</v>
      </c>
      <c r="U146" s="10">
        <v>0</v>
      </c>
      <c r="V146" s="10">
        <v>-15</v>
      </c>
      <c r="W146" s="10">
        <v>15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/>
      <c r="AL146" s="24"/>
    </row>
    <row r="147" spans="1:40" x14ac:dyDescent="0.25">
      <c r="A147" s="7" t="s">
        <v>362</v>
      </c>
      <c r="B147" s="7" t="s">
        <v>363</v>
      </c>
      <c r="C147" s="8" t="s">
        <v>361</v>
      </c>
      <c r="D147" s="9"/>
      <c r="E147" s="9"/>
      <c r="F147" s="9"/>
      <c r="G147" s="10">
        <v>0</v>
      </c>
      <c r="H147" s="10">
        <v>0</v>
      </c>
      <c r="I147" s="10">
        <v>-1</v>
      </c>
      <c r="J147" s="10">
        <v>-174</v>
      </c>
      <c r="K147" s="10">
        <v>-206</v>
      </c>
      <c r="L147" s="10">
        <v>0</v>
      </c>
      <c r="M147" s="10">
        <v>-10</v>
      </c>
      <c r="N147" s="10">
        <v>-97.5</v>
      </c>
      <c r="O147" s="10">
        <v>0</v>
      </c>
      <c r="P147" s="10">
        <v>0</v>
      </c>
      <c r="Q147" s="10">
        <v>0</v>
      </c>
      <c r="R147" s="10">
        <v>-1</v>
      </c>
      <c r="S147" s="10">
        <v>0</v>
      </c>
      <c r="T147" s="10">
        <v>-1</v>
      </c>
      <c r="U147" s="10">
        <v>0</v>
      </c>
      <c r="V147" s="10">
        <v>-1</v>
      </c>
      <c r="W147" s="10">
        <v>1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/>
      <c r="AL147" s="24"/>
    </row>
    <row r="148" spans="1:40" x14ac:dyDescent="0.25">
      <c r="A148" s="7" t="s">
        <v>364</v>
      </c>
      <c r="B148" s="7" t="s">
        <v>365</v>
      </c>
      <c r="C148" s="8" t="s">
        <v>361</v>
      </c>
      <c r="D148" s="9"/>
      <c r="E148" s="9"/>
      <c r="F148" s="9"/>
      <c r="G148" s="10">
        <v>0</v>
      </c>
      <c r="H148" s="10">
        <v>-30</v>
      </c>
      <c r="I148" s="10">
        <v>-24</v>
      </c>
      <c r="J148" s="10">
        <v>-70</v>
      </c>
      <c r="K148" s="10">
        <v>-96</v>
      </c>
      <c r="L148" s="10">
        <v>-65</v>
      </c>
      <c r="M148" s="10">
        <v>-66</v>
      </c>
      <c r="N148" s="10">
        <v>-74.25</v>
      </c>
      <c r="O148" s="10">
        <v>0</v>
      </c>
      <c r="P148" s="10">
        <v>0</v>
      </c>
      <c r="Q148" s="10">
        <v>0</v>
      </c>
      <c r="R148" s="10">
        <v>-24</v>
      </c>
      <c r="S148" s="10">
        <v>0</v>
      </c>
      <c r="T148" s="10">
        <v>-24</v>
      </c>
      <c r="U148" s="10">
        <v>0</v>
      </c>
      <c r="V148" s="10">
        <v>-24</v>
      </c>
      <c r="W148" s="10">
        <v>24</v>
      </c>
      <c r="X148" s="10">
        <v>0</v>
      </c>
      <c r="Y148" s="10">
        <v>-30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-30</v>
      </c>
      <c r="AH148" s="10"/>
      <c r="AL148" s="24"/>
    </row>
    <row r="149" spans="1:40" x14ac:dyDescent="0.25">
      <c r="A149" s="7" t="s">
        <v>366</v>
      </c>
      <c r="B149" s="7" t="s">
        <v>367</v>
      </c>
      <c r="C149" s="8" t="s">
        <v>361</v>
      </c>
      <c r="D149" s="9"/>
      <c r="E149" s="9"/>
      <c r="F149" s="9"/>
      <c r="G149" s="10">
        <v>0</v>
      </c>
      <c r="H149" s="10">
        <v>-200</v>
      </c>
      <c r="I149" s="10">
        <v>-259</v>
      </c>
      <c r="J149" s="10">
        <v>-135</v>
      </c>
      <c r="K149" s="10">
        <v>-174</v>
      </c>
      <c r="L149" s="10">
        <v>-220</v>
      </c>
      <c r="M149" s="10">
        <v>-109</v>
      </c>
      <c r="N149" s="10">
        <v>-159.5</v>
      </c>
      <c r="O149" s="10">
        <v>0</v>
      </c>
      <c r="P149" s="10">
        <v>0</v>
      </c>
      <c r="Q149" s="10">
        <v>0</v>
      </c>
      <c r="R149" s="10">
        <v>-259</v>
      </c>
      <c r="S149" s="10">
        <v>0</v>
      </c>
      <c r="T149" s="10">
        <v>-259</v>
      </c>
      <c r="U149" s="10">
        <v>0</v>
      </c>
      <c r="V149" s="10">
        <v>-259</v>
      </c>
      <c r="W149" s="10">
        <v>259</v>
      </c>
      <c r="X149" s="10">
        <v>0</v>
      </c>
      <c r="Y149" s="10">
        <v>-200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-200</v>
      </c>
      <c r="AH149" s="10"/>
      <c r="AL149" s="24"/>
    </row>
    <row r="150" spans="1:40" x14ac:dyDescent="0.25">
      <c r="A150" s="7" t="s">
        <v>368</v>
      </c>
      <c r="B150" s="7" t="s">
        <v>369</v>
      </c>
      <c r="C150" s="8" t="s">
        <v>361</v>
      </c>
      <c r="D150" s="9"/>
      <c r="E150" s="9"/>
      <c r="F150" s="9"/>
      <c r="G150" s="10">
        <v>0</v>
      </c>
      <c r="H150" s="10">
        <v>-1950</v>
      </c>
      <c r="I150" s="10">
        <v>-980</v>
      </c>
      <c r="J150" s="10">
        <v>-1131</v>
      </c>
      <c r="K150" s="10">
        <v>-2033</v>
      </c>
      <c r="L150" s="10">
        <v>-1885</v>
      </c>
      <c r="M150" s="10">
        <v>-1621</v>
      </c>
      <c r="N150" s="10">
        <v>-1667.5</v>
      </c>
      <c r="O150" s="10">
        <v>-1950</v>
      </c>
      <c r="P150" s="10">
        <v>0</v>
      </c>
      <c r="Q150" s="10">
        <v>-1950</v>
      </c>
      <c r="R150" s="10">
        <v>-880</v>
      </c>
      <c r="S150" s="10">
        <v>0</v>
      </c>
      <c r="T150" s="10">
        <v>-880</v>
      </c>
      <c r="U150" s="10">
        <v>0</v>
      </c>
      <c r="V150" s="10">
        <v>-880</v>
      </c>
      <c r="W150" s="10">
        <v>-1070</v>
      </c>
      <c r="X150" s="10">
        <v>0</v>
      </c>
      <c r="Y150" s="10">
        <v>-1950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/>
      <c r="AJ150" s="24">
        <f t="shared" ref="AJ150:AJ157" si="109">(M150-L150)/L150</f>
        <v>-0.14005305039787799</v>
      </c>
      <c r="AK150" s="24">
        <f t="shared" ref="AK150:AK157" si="110">(O150-M150)/M150</f>
        <v>0.20296113510178901</v>
      </c>
      <c r="AL150" s="24">
        <f t="shared" ref="AL150:AL157" si="111">AG150/O150</f>
        <v>0</v>
      </c>
      <c r="AM150" s="24">
        <f t="shared" ref="AM150:AM157" si="112">(Y150-L150)/L150</f>
        <v>3.4482758620689655E-2</v>
      </c>
      <c r="AN150" s="24">
        <f t="shared" ref="AN150:AN157" si="113">AM150/3</f>
        <v>1.1494252873563218E-2</v>
      </c>
    </row>
    <row r="151" spans="1:40" x14ac:dyDescent="0.25">
      <c r="A151" s="12" t="s">
        <v>283</v>
      </c>
      <c r="B151" s="13" t="s">
        <v>284</v>
      </c>
      <c r="C151" s="13"/>
      <c r="D151" s="14">
        <v>0</v>
      </c>
      <c r="E151" s="14">
        <v>0</v>
      </c>
      <c r="F151" s="14">
        <v>0</v>
      </c>
      <c r="G151" s="14">
        <v>0</v>
      </c>
      <c r="H151" s="14">
        <v>-350728</v>
      </c>
      <c r="I151" s="14">
        <v>-409131</v>
      </c>
      <c r="J151" s="14">
        <v>-298886</v>
      </c>
      <c r="K151" s="14">
        <v>-273707</v>
      </c>
      <c r="L151" s="14">
        <v>-705697</v>
      </c>
      <c r="M151" s="14">
        <v>-546646</v>
      </c>
      <c r="N151" s="14">
        <v>-456234</v>
      </c>
      <c r="O151" s="14">
        <v>-327128</v>
      </c>
      <c r="P151" s="14">
        <v>0</v>
      </c>
      <c r="Q151" s="14">
        <v>-327128</v>
      </c>
      <c r="R151" s="14">
        <v>-446877</v>
      </c>
      <c r="S151" s="14">
        <v>0</v>
      </c>
      <c r="T151" s="14">
        <v>-446877</v>
      </c>
      <c r="U151" s="14">
        <v>0</v>
      </c>
      <c r="V151" s="14">
        <v>-446877</v>
      </c>
      <c r="W151" s="14">
        <v>119749</v>
      </c>
      <c r="X151" s="14">
        <v>0</v>
      </c>
      <c r="Y151" s="14">
        <v>-350728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-23600</v>
      </c>
      <c r="AH151" s="14">
        <v>0</v>
      </c>
      <c r="AJ151" s="24">
        <f t="shared" si="109"/>
        <v>-0.22538143140753042</v>
      </c>
      <c r="AK151" s="24">
        <f t="shared" si="110"/>
        <v>-0.4015724984725032</v>
      </c>
      <c r="AL151" s="24">
        <f t="shared" si="111"/>
        <v>7.2143014355237095E-2</v>
      </c>
      <c r="AM151" s="24">
        <f t="shared" si="112"/>
        <v>-0.50300483068512403</v>
      </c>
      <c r="AN151" s="24">
        <f t="shared" si="113"/>
        <v>-0.16766827689504135</v>
      </c>
    </row>
    <row r="152" spans="1:40" x14ac:dyDescent="0.25">
      <c r="A152" s="12" t="s">
        <v>370</v>
      </c>
      <c r="B152" s="13" t="s">
        <v>371</v>
      </c>
      <c r="C152" s="13"/>
      <c r="D152" s="14">
        <v>0</v>
      </c>
      <c r="E152" s="14">
        <v>0</v>
      </c>
      <c r="F152" s="14">
        <v>0</v>
      </c>
      <c r="G152" s="14">
        <v>0</v>
      </c>
      <c r="H152" s="14">
        <v>-350728</v>
      </c>
      <c r="I152" s="14">
        <v>-409131</v>
      </c>
      <c r="J152" s="14">
        <v>-298886</v>
      </c>
      <c r="K152" s="14">
        <v>-273707</v>
      </c>
      <c r="L152" s="14">
        <v>-705697</v>
      </c>
      <c r="M152" s="14">
        <v>-546646</v>
      </c>
      <c r="N152" s="14">
        <v>-456234</v>
      </c>
      <c r="O152" s="14">
        <v>-327128</v>
      </c>
      <c r="P152" s="14">
        <v>0</v>
      </c>
      <c r="Q152" s="14">
        <v>-327128</v>
      </c>
      <c r="R152" s="14">
        <v>-446877</v>
      </c>
      <c r="S152" s="14">
        <v>0</v>
      </c>
      <c r="T152" s="14">
        <v>-446877</v>
      </c>
      <c r="U152" s="14">
        <v>0</v>
      </c>
      <c r="V152" s="14">
        <v>-446877</v>
      </c>
      <c r="W152" s="14">
        <v>119749</v>
      </c>
      <c r="X152" s="14">
        <v>0</v>
      </c>
      <c r="Y152" s="14">
        <v>-350728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-23600</v>
      </c>
      <c r="AH152" s="14">
        <v>0</v>
      </c>
      <c r="AJ152" s="24">
        <f t="shared" si="109"/>
        <v>-0.22538143140753042</v>
      </c>
      <c r="AK152" s="24">
        <f t="shared" si="110"/>
        <v>-0.4015724984725032</v>
      </c>
      <c r="AL152" s="24">
        <f t="shared" si="111"/>
        <v>7.2143014355237095E-2</v>
      </c>
      <c r="AM152" s="24">
        <f t="shared" si="112"/>
        <v>-0.50300483068512403</v>
      </c>
      <c r="AN152" s="24">
        <f t="shared" si="113"/>
        <v>-0.16766827689504135</v>
      </c>
    </row>
    <row r="153" spans="1:40" ht="15.75" thickBot="1" x14ac:dyDescent="0.3">
      <c r="A153" s="15" t="s">
        <v>372</v>
      </c>
      <c r="B153" s="16" t="s">
        <v>373</v>
      </c>
      <c r="C153" s="16"/>
      <c r="D153" s="17">
        <v>0</v>
      </c>
      <c r="E153" s="17">
        <v>0</v>
      </c>
      <c r="F153" s="17">
        <v>0</v>
      </c>
      <c r="G153" s="17">
        <v>0</v>
      </c>
      <c r="H153" s="17">
        <v>-17343495</v>
      </c>
      <c r="I153" s="17">
        <v>-17075843</v>
      </c>
      <c r="J153" s="17">
        <v>-14850972</v>
      </c>
      <c r="K153" s="17">
        <v>-14952843</v>
      </c>
      <c r="L153" s="17">
        <v>-17138426</v>
      </c>
      <c r="M153" s="17">
        <v>-17433040</v>
      </c>
      <c r="N153" s="17">
        <v>-16093820.25</v>
      </c>
      <c r="O153" s="17">
        <v>-15923358</v>
      </c>
      <c r="P153" s="17">
        <v>-103939</v>
      </c>
      <c r="Q153" s="17">
        <v>-16027297</v>
      </c>
      <c r="R153" s="17">
        <v>-16761230</v>
      </c>
      <c r="S153" s="17">
        <v>0</v>
      </c>
      <c r="T153" s="17">
        <v>-16761230</v>
      </c>
      <c r="U153" s="17">
        <v>0</v>
      </c>
      <c r="V153" s="17">
        <v>-16761230</v>
      </c>
      <c r="W153" s="17">
        <v>733933</v>
      </c>
      <c r="X153" s="17">
        <v>0</v>
      </c>
      <c r="Y153" s="17">
        <v>-17343495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-1420137</v>
      </c>
      <c r="AH153" s="17">
        <v>0</v>
      </c>
      <c r="AJ153" s="24">
        <f t="shared" si="109"/>
        <v>1.7190260062388461E-2</v>
      </c>
      <c r="AK153" s="24">
        <f t="shared" si="110"/>
        <v>-8.6598894971846557E-2</v>
      </c>
      <c r="AL153" s="24">
        <f t="shared" si="111"/>
        <v>8.9185773503302507E-2</v>
      </c>
      <c r="AM153" s="24">
        <f t="shared" si="112"/>
        <v>1.1965451203045133E-2</v>
      </c>
      <c r="AN153" s="24">
        <f t="shared" si="113"/>
        <v>3.9884837343483774E-3</v>
      </c>
    </row>
    <row r="154" spans="1:40" ht="15.75" thickTop="1" x14ac:dyDescent="0.25">
      <c r="A154" s="7" t="s">
        <v>374</v>
      </c>
      <c r="B154" s="7" t="s">
        <v>375</v>
      </c>
      <c r="C154" s="8" t="s">
        <v>37</v>
      </c>
      <c r="D154" s="9"/>
      <c r="E154" s="9"/>
      <c r="F154" s="9"/>
      <c r="G154" s="10">
        <v>0</v>
      </c>
      <c r="H154" s="10">
        <v>-27345</v>
      </c>
      <c r="I154" s="10">
        <v>-27345</v>
      </c>
      <c r="J154" s="10">
        <v>-21943</v>
      </c>
      <c r="K154" s="10">
        <v>-21916</v>
      </c>
      <c r="L154" s="10">
        <v>-21916</v>
      </c>
      <c r="M154" s="10">
        <v>-21916</v>
      </c>
      <c r="N154" s="10">
        <v>-21922.75</v>
      </c>
      <c r="O154" s="10">
        <v>-27345</v>
      </c>
      <c r="P154" s="10">
        <v>0</v>
      </c>
      <c r="Q154" s="10">
        <v>-27345</v>
      </c>
      <c r="R154" s="10">
        <v>-27345</v>
      </c>
      <c r="S154" s="10">
        <v>0</v>
      </c>
      <c r="T154" s="10">
        <v>-27345</v>
      </c>
      <c r="U154" s="10">
        <v>0</v>
      </c>
      <c r="V154" s="10">
        <v>-27345</v>
      </c>
      <c r="W154" s="10">
        <v>0</v>
      </c>
      <c r="X154" s="10">
        <v>0</v>
      </c>
      <c r="Y154" s="10">
        <v>-27345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/>
      <c r="AJ154" s="24">
        <f t="shared" si="109"/>
        <v>0</v>
      </c>
      <c r="AK154" s="24">
        <f t="shared" si="110"/>
        <v>0.24771856178134696</v>
      </c>
      <c r="AL154" s="24">
        <f t="shared" si="111"/>
        <v>0</v>
      </c>
      <c r="AM154" s="24">
        <f t="shared" si="112"/>
        <v>0.24771856178134696</v>
      </c>
      <c r="AN154" s="24">
        <f t="shared" si="113"/>
        <v>8.257285392711565E-2</v>
      </c>
    </row>
    <row r="155" spans="1:40" x14ac:dyDescent="0.25">
      <c r="A155" s="7" t="s">
        <v>376</v>
      </c>
      <c r="B155" s="7" t="s">
        <v>377</v>
      </c>
      <c r="C155" s="8" t="s">
        <v>37</v>
      </c>
      <c r="D155" s="9"/>
      <c r="E155" s="9"/>
      <c r="F155" s="9"/>
      <c r="G155" s="10">
        <v>0</v>
      </c>
      <c r="H155" s="10">
        <v>-304349</v>
      </c>
      <c r="I155" s="10">
        <v>-304349</v>
      </c>
      <c r="J155" s="10">
        <v>-29189</v>
      </c>
      <c r="K155" s="10">
        <v>-49104</v>
      </c>
      <c r="L155" s="10">
        <v>-62842</v>
      </c>
      <c r="M155" s="10">
        <v>-227013</v>
      </c>
      <c r="N155" s="10">
        <v>-92037</v>
      </c>
      <c r="O155" s="10">
        <v>-304349</v>
      </c>
      <c r="P155" s="10">
        <v>0</v>
      </c>
      <c r="Q155" s="10">
        <v>-304349</v>
      </c>
      <c r="R155" s="10">
        <v>-304349</v>
      </c>
      <c r="S155" s="10">
        <v>0</v>
      </c>
      <c r="T155" s="10">
        <v>-304349</v>
      </c>
      <c r="U155" s="10">
        <v>0</v>
      </c>
      <c r="V155" s="10">
        <v>-304349</v>
      </c>
      <c r="W155" s="10">
        <v>0</v>
      </c>
      <c r="X155" s="10">
        <v>0</v>
      </c>
      <c r="Y155" s="10">
        <v>-304349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/>
      <c r="AJ155" s="24">
        <f t="shared" si="109"/>
        <v>2.6124407243563224</v>
      </c>
      <c r="AK155" s="24">
        <f t="shared" si="110"/>
        <v>0.340667715064776</v>
      </c>
      <c r="AL155" s="24">
        <f t="shared" si="111"/>
        <v>0</v>
      </c>
      <c r="AM155" s="24">
        <f t="shared" si="112"/>
        <v>3.843082651729735</v>
      </c>
      <c r="AN155" s="24">
        <f t="shared" si="113"/>
        <v>1.2810275505765782</v>
      </c>
    </row>
    <row r="156" spans="1:40" x14ac:dyDescent="0.25">
      <c r="A156" s="12" t="s">
        <v>378</v>
      </c>
      <c r="B156" s="13" t="s">
        <v>379</v>
      </c>
      <c r="C156" s="13"/>
      <c r="D156" s="14">
        <v>0</v>
      </c>
      <c r="E156" s="14">
        <v>0</v>
      </c>
      <c r="F156" s="14">
        <v>0</v>
      </c>
      <c r="G156" s="14">
        <v>0</v>
      </c>
      <c r="H156" s="14">
        <v>-331694</v>
      </c>
      <c r="I156" s="14">
        <v>-331694</v>
      </c>
      <c r="J156" s="14">
        <v>-51132</v>
      </c>
      <c r="K156" s="14">
        <v>-71020</v>
      </c>
      <c r="L156" s="14">
        <v>-84758</v>
      </c>
      <c r="M156" s="14">
        <v>-248929</v>
      </c>
      <c r="N156" s="14">
        <v>-113959.75</v>
      </c>
      <c r="O156" s="14">
        <v>-331694</v>
      </c>
      <c r="P156" s="14">
        <v>0</v>
      </c>
      <c r="Q156" s="14">
        <v>-331694</v>
      </c>
      <c r="R156" s="14">
        <v>-331694</v>
      </c>
      <c r="S156" s="14">
        <v>0</v>
      </c>
      <c r="T156" s="14">
        <v>-331694</v>
      </c>
      <c r="U156" s="14">
        <v>0</v>
      </c>
      <c r="V156" s="14">
        <v>-331694</v>
      </c>
      <c r="W156" s="14">
        <v>0</v>
      </c>
      <c r="X156" s="14">
        <v>0</v>
      </c>
      <c r="Y156" s="14">
        <v>-331694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J156" s="24">
        <f t="shared" si="109"/>
        <v>1.9369381061374737</v>
      </c>
      <c r="AK156" s="24">
        <f t="shared" si="110"/>
        <v>0.33248436301113971</v>
      </c>
      <c r="AL156" s="24">
        <f t="shared" si="111"/>
        <v>0</v>
      </c>
      <c r="AM156" s="24">
        <f t="shared" si="112"/>
        <v>2.9134241015597349</v>
      </c>
      <c r="AN156" s="24">
        <f t="shared" si="113"/>
        <v>0.97114136718657829</v>
      </c>
    </row>
    <row r="157" spans="1:40" ht="15.75" thickBot="1" x14ac:dyDescent="0.3">
      <c r="A157" s="15" t="s">
        <v>380</v>
      </c>
      <c r="B157" s="16" t="s">
        <v>286</v>
      </c>
      <c r="C157" s="16"/>
      <c r="D157" s="17">
        <v>0</v>
      </c>
      <c r="E157" s="17">
        <v>0</v>
      </c>
      <c r="F157" s="17">
        <v>0</v>
      </c>
      <c r="G157" s="17">
        <v>0</v>
      </c>
      <c r="H157" s="17">
        <v>-331694</v>
      </c>
      <c r="I157" s="17">
        <v>-331694</v>
      </c>
      <c r="J157" s="17">
        <v>-51132</v>
      </c>
      <c r="K157" s="17">
        <v>-71020</v>
      </c>
      <c r="L157" s="17">
        <v>-84758</v>
      </c>
      <c r="M157" s="17">
        <v>-248929</v>
      </c>
      <c r="N157" s="17">
        <v>-113959.75</v>
      </c>
      <c r="O157" s="17">
        <v>-331694</v>
      </c>
      <c r="P157" s="17">
        <v>0</v>
      </c>
      <c r="Q157" s="17">
        <v>-331694</v>
      </c>
      <c r="R157" s="17">
        <v>-331694</v>
      </c>
      <c r="S157" s="17">
        <v>0</v>
      </c>
      <c r="T157" s="17">
        <v>-331694</v>
      </c>
      <c r="U157" s="17">
        <v>0</v>
      </c>
      <c r="V157" s="17">
        <v>-331694</v>
      </c>
      <c r="W157" s="17">
        <v>0</v>
      </c>
      <c r="X157" s="17">
        <v>0</v>
      </c>
      <c r="Y157" s="17">
        <v>-331694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J157" s="24">
        <f t="shared" si="109"/>
        <v>1.9369381061374737</v>
      </c>
      <c r="AK157" s="24">
        <f t="shared" si="110"/>
        <v>0.33248436301113971</v>
      </c>
      <c r="AL157" s="24">
        <f t="shared" si="111"/>
        <v>0</v>
      </c>
      <c r="AM157" s="24">
        <f t="shared" si="112"/>
        <v>2.9134241015597349</v>
      </c>
      <c r="AN157" s="24">
        <f t="shared" si="113"/>
        <v>0.97114136718657829</v>
      </c>
    </row>
    <row r="158" spans="1:40" ht="15.75" thickTop="1" x14ac:dyDescent="0.25">
      <c r="A158" s="7" t="s">
        <v>381</v>
      </c>
      <c r="B158" s="7" t="s">
        <v>382</v>
      </c>
      <c r="C158" s="8" t="s">
        <v>37</v>
      </c>
      <c r="D158" s="9"/>
      <c r="E158" s="9"/>
      <c r="F158" s="9"/>
      <c r="G158" s="10">
        <v>0</v>
      </c>
      <c r="H158" s="10">
        <v>0</v>
      </c>
      <c r="I158" s="10">
        <v>0</v>
      </c>
      <c r="J158" s="10">
        <v>0</v>
      </c>
      <c r="K158" s="10">
        <v>-124034</v>
      </c>
      <c r="L158" s="10">
        <v>0</v>
      </c>
      <c r="M158" s="10">
        <v>0</v>
      </c>
      <c r="N158" s="10">
        <v>-31008.5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/>
      <c r="AL158" s="24"/>
    </row>
    <row r="159" spans="1:40" x14ac:dyDescent="0.25">
      <c r="A159" s="7" t="s">
        <v>383</v>
      </c>
      <c r="B159" s="7" t="s">
        <v>384</v>
      </c>
      <c r="C159" s="8" t="s">
        <v>37</v>
      </c>
      <c r="D159" s="9"/>
      <c r="E159" s="9"/>
      <c r="F159" s="9"/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/>
      <c r="AL159" s="24"/>
    </row>
    <row r="160" spans="1:40" x14ac:dyDescent="0.25">
      <c r="A160" s="7" t="s">
        <v>385</v>
      </c>
      <c r="B160" s="7" t="s">
        <v>386</v>
      </c>
      <c r="C160" s="8" t="s">
        <v>37</v>
      </c>
      <c r="D160" s="9"/>
      <c r="E160" s="9"/>
      <c r="F160" s="9"/>
      <c r="G160" s="10">
        <v>0</v>
      </c>
      <c r="H160" s="10">
        <v>0</v>
      </c>
      <c r="I160" s="10">
        <v>0</v>
      </c>
      <c r="J160" s="10">
        <v>-35735</v>
      </c>
      <c r="K160" s="10">
        <v>-100817</v>
      </c>
      <c r="L160" s="10">
        <v>-120253</v>
      </c>
      <c r="M160" s="10">
        <v>121307</v>
      </c>
      <c r="N160" s="10">
        <v>-33874.5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/>
      <c r="AL160" s="24"/>
    </row>
    <row r="161" spans="1:40" x14ac:dyDescent="0.25">
      <c r="A161" s="7" t="s">
        <v>387</v>
      </c>
      <c r="B161" s="7" t="s">
        <v>388</v>
      </c>
      <c r="C161" s="8" t="s">
        <v>37</v>
      </c>
      <c r="D161" s="9"/>
      <c r="E161" s="9"/>
      <c r="F161" s="9"/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/>
      <c r="AL161" s="24"/>
    </row>
    <row r="162" spans="1:40" x14ac:dyDescent="0.25">
      <c r="A162" s="12" t="s">
        <v>389</v>
      </c>
      <c r="B162" s="13" t="s">
        <v>390</v>
      </c>
      <c r="C162" s="13"/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-35735</v>
      </c>
      <c r="K162" s="14">
        <v>-224851</v>
      </c>
      <c r="L162" s="14">
        <v>-120253</v>
      </c>
      <c r="M162" s="14">
        <v>121307</v>
      </c>
      <c r="N162" s="14">
        <v>-64883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L162" s="24"/>
    </row>
    <row r="163" spans="1:40" ht="15.75" thickBot="1" x14ac:dyDescent="0.3">
      <c r="A163" s="15" t="s">
        <v>391</v>
      </c>
      <c r="B163" s="16" t="s">
        <v>286</v>
      </c>
      <c r="C163" s="16"/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-35735</v>
      </c>
      <c r="K163" s="17">
        <v>-224851</v>
      </c>
      <c r="L163" s="17">
        <v>-120253</v>
      </c>
      <c r="M163" s="17">
        <v>121307</v>
      </c>
      <c r="N163" s="17">
        <v>-64883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L163" s="24"/>
    </row>
    <row r="164" spans="1:40" ht="15.75" thickTop="1" x14ac:dyDescent="0.25">
      <c r="A164" s="7" t="s">
        <v>392</v>
      </c>
      <c r="B164" s="7" t="s">
        <v>393</v>
      </c>
      <c r="C164" s="8" t="s">
        <v>37</v>
      </c>
      <c r="D164" s="9"/>
      <c r="E164" s="9"/>
      <c r="F164" s="9"/>
      <c r="G164" s="10">
        <v>0</v>
      </c>
      <c r="H164" s="10">
        <v>-5975</v>
      </c>
      <c r="I164" s="10">
        <v>-22300</v>
      </c>
      <c r="J164" s="10">
        <v>-13420</v>
      </c>
      <c r="K164" s="10">
        <v>-4403</v>
      </c>
      <c r="L164" s="10">
        <v>-101078</v>
      </c>
      <c r="M164" s="10">
        <v>-70707</v>
      </c>
      <c r="N164" s="10">
        <v>-47402</v>
      </c>
      <c r="O164" s="10">
        <v>-975</v>
      </c>
      <c r="P164" s="10">
        <v>0</v>
      </c>
      <c r="Q164" s="10">
        <v>-975</v>
      </c>
      <c r="R164" s="10">
        <v>-22300</v>
      </c>
      <c r="S164" s="10">
        <v>0</v>
      </c>
      <c r="T164" s="10">
        <v>-22300</v>
      </c>
      <c r="U164" s="10">
        <v>0</v>
      </c>
      <c r="V164" s="10">
        <v>-22300</v>
      </c>
      <c r="W164" s="10">
        <v>21325</v>
      </c>
      <c r="X164" s="10">
        <v>0</v>
      </c>
      <c r="Y164" s="10">
        <v>-5975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-5000</v>
      </c>
      <c r="AH164" s="10"/>
      <c r="AJ164" s="24">
        <f t="shared" ref="AJ164" si="114">(M164-L164)/L164</f>
        <v>-0.30047092344526011</v>
      </c>
      <c r="AK164" s="24">
        <f t="shared" ref="AK164" si="115">(O164-M164)/M164</f>
        <v>-0.98621070049641479</v>
      </c>
      <c r="AL164" s="24">
        <f t="shared" ref="AL164" si="116">AG164/O164</f>
        <v>5.1282051282051286</v>
      </c>
      <c r="AM164" s="24">
        <f t="shared" ref="AM164" si="117">(Y164-L164)/L164</f>
        <v>-0.94088723560022958</v>
      </c>
      <c r="AN164" s="24">
        <f t="shared" ref="AN164" si="118">AM164/3</f>
        <v>-0.31362907853340988</v>
      </c>
    </row>
    <row r="165" spans="1:40" x14ac:dyDescent="0.25">
      <c r="A165" s="7" t="s">
        <v>394</v>
      </c>
      <c r="B165" s="7" t="s">
        <v>395</v>
      </c>
      <c r="C165" s="8" t="s">
        <v>37</v>
      </c>
      <c r="D165" s="9"/>
      <c r="E165" s="9"/>
      <c r="F165" s="9"/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/>
      <c r="AL165" s="24"/>
    </row>
    <row r="166" spans="1:40" x14ac:dyDescent="0.25">
      <c r="A166" s="7" t="s">
        <v>396</v>
      </c>
      <c r="B166" s="7" t="s">
        <v>397</v>
      </c>
      <c r="C166" s="8" t="s">
        <v>37</v>
      </c>
      <c r="D166" s="9"/>
      <c r="E166" s="9"/>
      <c r="F166" s="9"/>
      <c r="G166" s="10">
        <v>0</v>
      </c>
      <c r="H166" s="10">
        <v>-1500</v>
      </c>
      <c r="I166" s="10">
        <v>0</v>
      </c>
      <c r="J166" s="10">
        <v>-4509</v>
      </c>
      <c r="K166" s="10">
        <v>-3044</v>
      </c>
      <c r="L166" s="10">
        <v>-2133</v>
      </c>
      <c r="M166" s="10">
        <v>0</v>
      </c>
      <c r="N166" s="10">
        <v>-2421.5</v>
      </c>
      <c r="O166" s="10">
        <v>-1530</v>
      </c>
      <c r="P166" s="10">
        <v>0</v>
      </c>
      <c r="Q166" s="10">
        <v>-1530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-1530</v>
      </c>
      <c r="X166" s="10">
        <v>0</v>
      </c>
      <c r="Y166" s="10">
        <v>-1500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30</v>
      </c>
      <c r="AH166" s="10"/>
      <c r="AJ166" s="24">
        <f t="shared" ref="AJ166:AJ167" si="119">(M166-L166)/L166</f>
        <v>-1</v>
      </c>
      <c r="AK166" s="24" t="e">
        <f t="shared" ref="AK166:AK167" si="120">(O166-M166)/M166</f>
        <v>#DIV/0!</v>
      </c>
      <c r="AL166" s="24">
        <f t="shared" ref="AL166:AL167" si="121">AG166/O166</f>
        <v>-1.9607843137254902E-2</v>
      </c>
      <c r="AM166" s="24">
        <f t="shared" ref="AM166:AM167" si="122">(Y166-L166)/L166</f>
        <v>-0.29676511954992968</v>
      </c>
      <c r="AN166" s="24">
        <f t="shared" ref="AN166:AN167" si="123">AM166/3</f>
        <v>-9.8921706516643226E-2</v>
      </c>
    </row>
    <row r="167" spans="1:40" x14ac:dyDescent="0.25">
      <c r="A167" s="7" t="s">
        <v>398</v>
      </c>
      <c r="B167" s="7" t="s">
        <v>399</v>
      </c>
      <c r="C167" s="8" t="s">
        <v>37</v>
      </c>
      <c r="D167" s="9"/>
      <c r="E167" s="9"/>
      <c r="F167" s="9"/>
      <c r="G167" s="10">
        <v>0</v>
      </c>
      <c r="H167" s="10">
        <v>-14500</v>
      </c>
      <c r="I167" s="10">
        <v>-15466</v>
      </c>
      <c r="J167" s="10">
        <v>-44360</v>
      </c>
      <c r="K167" s="10">
        <v>-31840</v>
      </c>
      <c r="L167" s="10">
        <v>-54986</v>
      </c>
      <c r="M167" s="10">
        <v>-12396</v>
      </c>
      <c r="N167" s="10">
        <v>-35895.5</v>
      </c>
      <c r="O167" s="10">
        <v>-14500</v>
      </c>
      <c r="P167" s="10">
        <v>0</v>
      </c>
      <c r="Q167" s="10">
        <v>-14500</v>
      </c>
      <c r="R167" s="10">
        <v>-15466</v>
      </c>
      <c r="S167" s="10">
        <v>0</v>
      </c>
      <c r="T167" s="10">
        <v>-15466</v>
      </c>
      <c r="U167" s="10">
        <v>0</v>
      </c>
      <c r="V167" s="10">
        <v>-15466</v>
      </c>
      <c r="W167" s="10">
        <v>966</v>
      </c>
      <c r="X167" s="10">
        <v>0</v>
      </c>
      <c r="Y167" s="10">
        <v>-14500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/>
      <c r="AJ167" s="24">
        <f t="shared" si="119"/>
        <v>-0.77456079729385663</v>
      </c>
      <c r="AK167" s="24">
        <f t="shared" si="120"/>
        <v>0.16973217166828009</v>
      </c>
      <c r="AL167" s="24">
        <f t="shared" si="121"/>
        <v>0</v>
      </c>
      <c r="AM167" s="24">
        <f t="shared" si="122"/>
        <v>-0.73629651183937728</v>
      </c>
      <c r="AN167" s="24">
        <f t="shared" si="123"/>
        <v>-0.24543217061312575</v>
      </c>
    </row>
    <row r="168" spans="1:40" x14ac:dyDescent="0.25">
      <c r="A168" s="7" t="s">
        <v>400</v>
      </c>
      <c r="B168" s="7" t="s">
        <v>401</v>
      </c>
      <c r="C168" s="8" t="s">
        <v>37</v>
      </c>
      <c r="D168" s="9"/>
      <c r="E168" s="9"/>
      <c r="F168" s="9"/>
      <c r="G168" s="10">
        <v>0</v>
      </c>
      <c r="H168" s="10">
        <v>0</v>
      </c>
      <c r="I168" s="10">
        <v>0</v>
      </c>
      <c r="J168" s="10">
        <v>-2033</v>
      </c>
      <c r="K168" s="10">
        <v>0</v>
      </c>
      <c r="L168" s="10">
        <v>0</v>
      </c>
      <c r="M168" s="10">
        <v>0</v>
      </c>
      <c r="N168" s="10">
        <v>-508.25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/>
      <c r="AL168" s="24"/>
    </row>
    <row r="169" spans="1:40" x14ac:dyDescent="0.25">
      <c r="A169" s="7" t="s">
        <v>402</v>
      </c>
      <c r="B169" s="7" t="s">
        <v>403</v>
      </c>
      <c r="C169" s="8" t="s">
        <v>37</v>
      </c>
      <c r="D169" s="9"/>
      <c r="E169" s="9"/>
      <c r="F169" s="9"/>
      <c r="G169" s="10">
        <v>0</v>
      </c>
      <c r="H169" s="10">
        <v>0</v>
      </c>
      <c r="I169" s="10">
        <v>0</v>
      </c>
      <c r="J169" s="10">
        <v>-116053</v>
      </c>
      <c r="K169" s="10">
        <v>-14000</v>
      </c>
      <c r="L169" s="10">
        <v>0</v>
      </c>
      <c r="M169" s="10">
        <v>0</v>
      </c>
      <c r="N169" s="10">
        <v>-32513.25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/>
      <c r="AL169" s="24"/>
    </row>
    <row r="170" spans="1:40" x14ac:dyDescent="0.25">
      <c r="A170" s="7" t="s">
        <v>404</v>
      </c>
      <c r="B170" s="7" t="s">
        <v>405</v>
      </c>
      <c r="C170" s="8" t="s">
        <v>37</v>
      </c>
      <c r="D170" s="9"/>
      <c r="E170" s="9"/>
      <c r="F170" s="9"/>
      <c r="G170" s="10">
        <v>0</v>
      </c>
      <c r="H170" s="10">
        <v>-69366</v>
      </c>
      <c r="I170" s="10">
        <v>-124707</v>
      </c>
      <c r="J170" s="10">
        <v>-128014</v>
      </c>
      <c r="K170" s="10">
        <v>-128308</v>
      </c>
      <c r="L170" s="10">
        <v>-127199</v>
      </c>
      <c r="M170" s="10">
        <v>-140852</v>
      </c>
      <c r="N170" s="10">
        <v>-131093.25</v>
      </c>
      <c r="O170" s="10">
        <v>-54372</v>
      </c>
      <c r="P170" s="10">
        <v>0</v>
      </c>
      <c r="Q170" s="10">
        <v>-54372</v>
      </c>
      <c r="R170" s="10">
        <v>-124707</v>
      </c>
      <c r="S170" s="10">
        <v>0</v>
      </c>
      <c r="T170" s="10">
        <v>-124707</v>
      </c>
      <c r="U170" s="10">
        <v>0</v>
      </c>
      <c r="V170" s="10">
        <v>-124707</v>
      </c>
      <c r="W170" s="10">
        <v>70335</v>
      </c>
      <c r="X170" s="10">
        <v>0</v>
      </c>
      <c r="Y170" s="10">
        <v>-69366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-14994</v>
      </c>
      <c r="AH170" s="10"/>
      <c r="AJ170" s="24">
        <f t="shared" ref="AJ170:AJ171" si="124">(M170-L170)/L170</f>
        <v>0.10733574949488596</v>
      </c>
      <c r="AK170" s="24">
        <f t="shared" ref="AK170:AK171" si="125">(O170-M170)/M170</f>
        <v>-0.61397779229261917</v>
      </c>
      <c r="AL170" s="24">
        <f t="shared" ref="AL170:AL171" si="126">AG170/O170</f>
        <v>0.27576693886559256</v>
      </c>
      <c r="AM170" s="24">
        <f t="shared" ref="AM170:AM171" si="127">(Y170-L170)/L170</f>
        <v>-0.45466552410003225</v>
      </c>
      <c r="AN170" s="24">
        <f t="shared" ref="AN170:AN171" si="128">AM170/3</f>
        <v>-0.15155517470001076</v>
      </c>
    </row>
    <row r="171" spans="1:40" x14ac:dyDescent="0.25">
      <c r="A171" s="7" t="s">
        <v>406</v>
      </c>
      <c r="B171" s="7" t="s">
        <v>407</v>
      </c>
      <c r="C171" s="8" t="s">
        <v>37</v>
      </c>
      <c r="D171" s="9"/>
      <c r="E171" s="9"/>
      <c r="F171" s="9"/>
      <c r="G171" s="10">
        <v>0</v>
      </c>
      <c r="H171" s="10">
        <v>0</v>
      </c>
      <c r="I171" s="10">
        <v>-14742</v>
      </c>
      <c r="J171" s="10">
        <v>-22338</v>
      </c>
      <c r="K171" s="10">
        <v>-8079</v>
      </c>
      <c r="L171" s="10">
        <v>-23713</v>
      </c>
      <c r="M171" s="10">
        <v>-3836</v>
      </c>
      <c r="N171" s="10">
        <v>-14491.5</v>
      </c>
      <c r="O171" s="10">
        <v>-8000</v>
      </c>
      <c r="P171" s="10">
        <v>0</v>
      </c>
      <c r="Q171" s="10">
        <v>-8000</v>
      </c>
      <c r="R171" s="10">
        <v>-14742</v>
      </c>
      <c r="S171" s="10">
        <v>0</v>
      </c>
      <c r="T171" s="10">
        <v>-14742</v>
      </c>
      <c r="U171" s="10">
        <v>0</v>
      </c>
      <c r="V171" s="10">
        <v>-14742</v>
      </c>
      <c r="W171" s="10">
        <v>6742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8000</v>
      </c>
      <c r="AH171" s="10"/>
      <c r="AJ171" s="24">
        <f t="shared" si="124"/>
        <v>-0.83823219331168553</v>
      </c>
      <c r="AK171" s="24">
        <f t="shared" si="125"/>
        <v>1.0855057351407715</v>
      </c>
      <c r="AL171" s="24">
        <f t="shared" si="126"/>
        <v>-1</v>
      </c>
      <c r="AM171" s="24">
        <f t="shared" si="127"/>
        <v>-1</v>
      </c>
      <c r="AN171" s="24">
        <f t="shared" si="128"/>
        <v>-0.33333333333333331</v>
      </c>
    </row>
    <row r="172" spans="1:40" x14ac:dyDescent="0.25">
      <c r="A172" s="7" t="s">
        <v>408</v>
      </c>
      <c r="B172" s="7" t="s">
        <v>409</v>
      </c>
      <c r="C172" s="8" t="s">
        <v>37</v>
      </c>
      <c r="D172" s="9"/>
      <c r="E172" s="9"/>
      <c r="F172" s="9"/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/>
      <c r="AL172" s="24"/>
    </row>
    <row r="173" spans="1:40" x14ac:dyDescent="0.25">
      <c r="A173" s="7" t="s">
        <v>410</v>
      </c>
      <c r="B173" s="7" t="s">
        <v>411</v>
      </c>
      <c r="C173" s="8" t="s">
        <v>361</v>
      </c>
      <c r="D173" s="9"/>
      <c r="E173" s="9"/>
      <c r="F173" s="9"/>
      <c r="G173" s="10">
        <v>0</v>
      </c>
      <c r="H173" s="10">
        <v>-900</v>
      </c>
      <c r="I173" s="10">
        <v>-1681</v>
      </c>
      <c r="J173" s="10">
        <v>0</v>
      </c>
      <c r="K173" s="10">
        <v>0</v>
      </c>
      <c r="L173" s="10">
        <v>0</v>
      </c>
      <c r="M173" s="10">
        <v>-687</v>
      </c>
      <c r="N173" s="10">
        <v>-171.75</v>
      </c>
      <c r="O173" s="10">
        <v>-700</v>
      </c>
      <c r="P173" s="10">
        <v>0</v>
      </c>
      <c r="Q173" s="10">
        <v>-700</v>
      </c>
      <c r="R173" s="10">
        <v>-1681</v>
      </c>
      <c r="S173" s="10">
        <v>0</v>
      </c>
      <c r="T173" s="10">
        <v>-1681</v>
      </c>
      <c r="U173" s="10">
        <v>0</v>
      </c>
      <c r="V173" s="10">
        <v>-1681</v>
      </c>
      <c r="W173" s="10">
        <v>981</v>
      </c>
      <c r="X173" s="10">
        <v>0</v>
      </c>
      <c r="Y173" s="10">
        <v>-900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-200</v>
      </c>
      <c r="AH173" s="10"/>
      <c r="AJ173" s="24" t="e">
        <f t="shared" ref="AJ173:AJ174" si="129">(M173-L173)/L173</f>
        <v>#DIV/0!</v>
      </c>
      <c r="AK173" s="24">
        <f t="shared" ref="AK173:AK174" si="130">(O173-M173)/M173</f>
        <v>1.8922852983988356E-2</v>
      </c>
      <c r="AL173" s="24">
        <f t="shared" ref="AL173:AL174" si="131">AG173/O173</f>
        <v>0.2857142857142857</v>
      </c>
      <c r="AM173" s="24" t="e">
        <f t="shared" ref="AM173:AM174" si="132">(Y173-L173)/L173</f>
        <v>#DIV/0!</v>
      </c>
      <c r="AN173" s="24" t="e">
        <f t="shared" ref="AN173:AN174" si="133">AM173/3</f>
        <v>#DIV/0!</v>
      </c>
    </row>
    <row r="174" spans="1:40" x14ac:dyDescent="0.25">
      <c r="A174" s="7" t="s">
        <v>412</v>
      </c>
      <c r="B174" s="7" t="s">
        <v>413</v>
      </c>
      <c r="C174" s="8" t="s">
        <v>37</v>
      </c>
      <c r="D174" s="9"/>
      <c r="E174" s="9"/>
      <c r="F174" s="9"/>
      <c r="G174" s="10">
        <v>0</v>
      </c>
      <c r="H174" s="10">
        <v>-2300</v>
      </c>
      <c r="I174" s="10">
        <v>-2728</v>
      </c>
      <c r="J174" s="10">
        <v>0</v>
      </c>
      <c r="K174" s="10">
        <v>-1498</v>
      </c>
      <c r="L174" s="10">
        <v>-1580</v>
      </c>
      <c r="M174" s="10">
        <v>-2062</v>
      </c>
      <c r="N174" s="10">
        <v>-1285</v>
      </c>
      <c r="O174" s="10">
        <v>-2000</v>
      </c>
      <c r="P174" s="10">
        <v>0</v>
      </c>
      <c r="Q174" s="10">
        <v>-2000</v>
      </c>
      <c r="R174" s="10">
        <v>-2728</v>
      </c>
      <c r="S174" s="10">
        <v>0</v>
      </c>
      <c r="T174" s="10">
        <v>-2728</v>
      </c>
      <c r="U174" s="10">
        <v>0</v>
      </c>
      <c r="V174" s="10">
        <v>-2728</v>
      </c>
      <c r="W174" s="10">
        <v>728</v>
      </c>
      <c r="X174" s="10" t="s">
        <v>414</v>
      </c>
      <c r="Y174" s="10">
        <v>-2300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-300</v>
      </c>
      <c r="AH174" s="10"/>
      <c r="AJ174" s="24">
        <f t="shared" si="129"/>
        <v>0.30506329113924052</v>
      </c>
      <c r="AK174" s="24">
        <f t="shared" si="130"/>
        <v>-3.0067895247332686E-2</v>
      </c>
      <c r="AL174" s="24">
        <f t="shared" si="131"/>
        <v>0.15</v>
      </c>
      <c r="AM174" s="24">
        <f t="shared" si="132"/>
        <v>0.45569620253164556</v>
      </c>
      <c r="AN174" s="24">
        <f t="shared" si="133"/>
        <v>0.15189873417721519</v>
      </c>
    </row>
    <row r="175" spans="1:40" x14ac:dyDescent="0.25">
      <c r="A175" s="7" t="s">
        <v>415</v>
      </c>
      <c r="B175" s="7" t="s">
        <v>416</v>
      </c>
      <c r="C175" s="8" t="s">
        <v>255</v>
      </c>
      <c r="D175" s="9"/>
      <c r="E175" s="9"/>
      <c r="F175" s="9"/>
      <c r="G175" s="10">
        <v>0</v>
      </c>
      <c r="H175" s="10">
        <v>-5000</v>
      </c>
      <c r="I175" s="10">
        <v>-5496</v>
      </c>
      <c r="J175" s="10">
        <v>-33775</v>
      </c>
      <c r="K175" s="10">
        <v>0</v>
      </c>
      <c r="L175" s="10">
        <v>0</v>
      </c>
      <c r="M175" s="10">
        <v>0</v>
      </c>
      <c r="N175" s="10">
        <v>-8443.75</v>
      </c>
      <c r="O175" s="10">
        <v>0</v>
      </c>
      <c r="P175" s="10">
        <v>0</v>
      </c>
      <c r="Q175" s="10">
        <v>0</v>
      </c>
      <c r="R175" s="10">
        <v>-5496</v>
      </c>
      <c r="S175" s="10">
        <v>0</v>
      </c>
      <c r="T175" s="10">
        <v>-5496</v>
      </c>
      <c r="U175" s="10">
        <v>0</v>
      </c>
      <c r="V175" s="10">
        <v>-5496</v>
      </c>
      <c r="W175" s="10">
        <v>5496</v>
      </c>
      <c r="X175" s="10">
        <v>0</v>
      </c>
      <c r="Y175" s="10">
        <v>-5000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-5000</v>
      </c>
      <c r="AH175" s="10"/>
      <c r="AL175" s="24"/>
    </row>
    <row r="176" spans="1:40" x14ac:dyDescent="0.25">
      <c r="A176" s="7" t="s">
        <v>417</v>
      </c>
      <c r="B176" s="7" t="s">
        <v>418</v>
      </c>
      <c r="C176" s="8" t="s">
        <v>37</v>
      </c>
      <c r="D176" s="9"/>
      <c r="E176" s="9"/>
      <c r="F176" s="9"/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/>
      <c r="AL176" s="24"/>
    </row>
    <row r="177" spans="1:40" x14ac:dyDescent="0.25">
      <c r="A177" s="7" t="s">
        <v>419</v>
      </c>
      <c r="B177" s="7" t="s">
        <v>420</v>
      </c>
      <c r="C177" s="8" t="s">
        <v>37</v>
      </c>
      <c r="D177" s="9"/>
      <c r="E177" s="9"/>
      <c r="F177" s="9"/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/>
      <c r="AL177" s="24"/>
    </row>
    <row r="178" spans="1:40" x14ac:dyDescent="0.25">
      <c r="A178" s="7" t="s">
        <v>421</v>
      </c>
      <c r="B178" s="7" t="s">
        <v>422</v>
      </c>
      <c r="C178" s="8" t="s">
        <v>37</v>
      </c>
      <c r="D178" s="9"/>
      <c r="E178" s="9"/>
      <c r="F178" s="9"/>
      <c r="G178" s="10">
        <v>0</v>
      </c>
      <c r="H178" s="10">
        <v>0</v>
      </c>
      <c r="I178" s="10">
        <v>0</v>
      </c>
      <c r="J178" s="10">
        <v>0</v>
      </c>
      <c r="K178" s="10">
        <v>-14620</v>
      </c>
      <c r="L178" s="10">
        <v>-1558</v>
      </c>
      <c r="M178" s="10">
        <v>0</v>
      </c>
      <c r="N178" s="10">
        <v>-4044.5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/>
      <c r="AL178" s="24"/>
    </row>
    <row r="179" spans="1:40" x14ac:dyDescent="0.25">
      <c r="A179" s="7" t="s">
        <v>423</v>
      </c>
      <c r="B179" s="7" t="s">
        <v>424</v>
      </c>
      <c r="C179" s="8" t="s">
        <v>37</v>
      </c>
      <c r="D179" s="9"/>
      <c r="E179" s="9"/>
      <c r="F179" s="9"/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/>
      <c r="AL179" s="24"/>
    </row>
    <row r="180" spans="1:40" x14ac:dyDescent="0.25">
      <c r="A180" s="7" t="s">
        <v>425</v>
      </c>
      <c r="B180" s="7" t="s">
        <v>426</v>
      </c>
      <c r="C180" s="8" t="s">
        <v>37</v>
      </c>
      <c r="D180" s="9"/>
      <c r="E180" s="9"/>
      <c r="F180" s="9"/>
      <c r="G180" s="10">
        <v>0</v>
      </c>
      <c r="H180" s="10">
        <v>0</v>
      </c>
      <c r="I180" s="10">
        <v>-3484</v>
      </c>
      <c r="J180" s="10">
        <v>0</v>
      </c>
      <c r="K180" s="10">
        <v>0</v>
      </c>
      <c r="L180" s="10">
        <v>-8900</v>
      </c>
      <c r="M180" s="10">
        <v>-13265</v>
      </c>
      <c r="N180" s="10">
        <v>-5541.25</v>
      </c>
      <c r="O180" s="10">
        <v>0</v>
      </c>
      <c r="P180" s="10">
        <v>0</v>
      </c>
      <c r="Q180" s="10">
        <v>0</v>
      </c>
      <c r="R180" s="10">
        <v>-3484</v>
      </c>
      <c r="S180" s="10">
        <v>0</v>
      </c>
      <c r="T180" s="10">
        <v>-3484</v>
      </c>
      <c r="U180" s="10">
        <v>0</v>
      </c>
      <c r="V180" s="10">
        <v>-3484</v>
      </c>
      <c r="W180" s="10">
        <v>3484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/>
      <c r="AL180" s="24"/>
    </row>
    <row r="181" spans="1:40" x14ac:dyDescent="0.25">
      <c r="A181" s="7" t="s">
        <v>427</v>
      </c>
      <c r="B181" s="7" t="s">
        <v>428</v>
      </c>
      <c r="C181" s="8" t="s">
        <v>37</v>
      </c>
      <c r="D181" s="9"/>
      <c r="E181" s="9"/>
      <c r="F181" s="9"/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-6120</v>
      </c>
      <c r="M181" s="10">
        <v>0</v>
      </c>
      <c r="N181" s="10">
        <v>-1530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/>
      <c r="AL181" s="24"/>
    </row>
    <row r="182" spans="1:40" x14ac:dyDescent="0.25">
      <c r="A182" s="7" t="s">
        <v>429</v>
      </c>
      <c r="B182" s="7" t="s">
        <v>430</v>
      </c>
      <c r="C182" s="8" t="s">
        <v>97</v>
      </c>
      <c r="D182" s="9"/>
      <c r="E182" s="9"/>
      <c r="F182" s="9"/>
      <c r="G182" s="10">
        <v>0</v>
      </c>
      <c r="H182" s="10">
        <v>0</v>
      </c>
      <c r="I182" s="10">
        <v>0</v>
      </c>
      <c r="J182" s="10">
        <v>-44030</v>
      </c>
      <c r="K182" s="10">
        <v>-49204</v>
      </c>
      <c r="L182" s="10">
        <v>-58985</v>
      </c>
      <c r="M182" s="10">
        <v>-54317</v>
      </c>
      <c r="N182" s="10">
        <v>-51634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/>
      <c r="AL182" s="24"/>
    </row>
    <row r="183" spans="1:40" x14ac:dyDescent="0.25">
      <c r="A183" s="7" t="s">
        <v>431</v>
      </c>
      <c r="B183" s="7" t="s">
        <v>432</v>
      </c>
      <c r="C183" s="8" t="s">
        <v>37</v>
      </c>
      <c r="D183" s="9"/>
      <c r="E183" s="9"/>
      <c r="F183" s="9"/>
      <c r="G183" s="10">
        <v>0</v>
      </c>
      <c r="H183" s="10">
        <v>-900</v>
      </c>
      <c r="I183" s="10">
        <v>-1229</v>
      </c>
      <c r="J183" s="10">
        <v>-8510</v>
      </c>
      <c r="K183" s="10">
        <v>-499</v>
      </c>
      <c r="L183" s="10">
        <v>-526</v>
      </c>
      <c r="M183" s="10">
        <v>-2207</v>
      </c>
      <c r="N183" s="10">
        <v>-2935.5</v>
      </c>
      <c r="O183" s="10">
        <v>-900</v>
      </c>
      <c r="P183" s="10">
        <v>0</v>
      </c>
      <c r="Q183" s="10">
        <v>-900</v>
      </c>
      <c r="R183" s="10">
        <v>-729</v>
      </c>
      <c r="S183" s="10">
        <v>0</v>
      </c>
      <c r="T183" s="10">
        <v>-729</v>
      </c>
      <c r="U183" s="10">
        <v>0</v>
      </c>
      <c r="V183" s="10">
        <v>-729</v>
      </c>
      <c r="W183" s="10">
        <v>-171</v>
      </c>
      <c r="X183" s="10" t="s">
        <v>433</v>
      </c>
      <c r="Y183" s="10">
        <v>-900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/>
      <c r="AJ183" s="24">
        <f t="shared" ref="AJ183" si="134">(M183-L183)/L183</f>
        <v>3.1958174904942966</v>
      </c>
      <c r="AK183" s="24">
        <f t="shared" ref="AK183" si="135">(O183-M183)/M183</f>
        <v>-0.59220661531490715</v>
      </c>
      <c r="AL183" s="24">
        <f t="shared" ref="AL183" si="136">AG183/O183</f>
        <v>0</v>
      </c>
      <c r="AM183" s="24">
        <f t="shared" ref="AM183" si="137">(Y183-L183)/L183</f>
        <v>0.71102661596958172</v>
      </c>
      <c r="AN183" s="24">
        <f t="shared" ref="AN183" si="138">AM183/3</f>
        <v>0.23700887198986056</v>
      </c>
    </row>
    <row r="184" spans="1:40" x14ac:dyDescent="0.25">
      <c r="A184" s="7" t="s">
        <v>434</v>
      </c>
      <c r="B184" s="7" t="s">
        <v>435</v>
      </c>
      <c r="C184" s="8" t="s">
        <v>37</v>
      </c>
      <c r="D184" s="9"/>
      <c r="E184" s="9"/>
      <c r="F184" s="9"/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/>
      <c r="AL184" s="24"/>
    </row>
    <row r="185" spans="1:40" x14ac:dyDescent="0.25">
      <c r="A185" s="7" t="s">
        <v>436</v>
      </c>
      <c r="B185" s="7" t="s">
        <v>437</v>
      </c>
      <c r="C185" s="8" t="s">
        <v>37</v>
      </c>
      <c r="D185" s="9"/>
      <c r="E185" s="9"/>
      <c r="F185" s="9"/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/>
      <c r="AL185" s="24"/>
    </row>
    <row r="186" spans="1:40" x14ac:dyDescent="0.25">
      <c r="A186" s="7" t="s">
        <v>438</v>
      </c>
      <c r="B186" s="7" t="s">
        <v>439</v>
      </c>
      <c r="C186" s="8" t="s">
        <v>37</v>
      </c>
      <c r="D186" s="9"/>
      <c r="E186" s="9"/>
      <c r="F186" s="9"/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/>
      <c r="AL186" s="24"/>
    </row>
    <row r="187" spans="1:40" x14ac:dyDescent="0.25">
      <c r="A187" s="12" t="s">
        <v>389</v>
      </c>
      <c r="B187" s="13" t="s">
        <v>390</v>
      </c>
      <c r="C187" s="13"/>
      <c r="D187" s="14">
        <v>0</v>
      </c>
      <c r="E187" s="14">
        <v>0</v>
      </c>
      <c r="F187" s="14">
        <v>0</v>
      </c>
      <c r="G187" s="14">
        <v>0</v>
      </c>
      <c r="H187" s="14">
        <v>-100441</v>
      </c>
      <c r="I187" s="14">
        <v>-191833</v>
      </c>
      <c r="J187" s="14">
        <v>-417042</v>
      </c>
      <c r="K187" s="14">
        <v>-255495</v>
      </c>
      <c r="L187" s="14">
        <v>-386778</v>
      </c>
      <c r="M187" s="14">
        <v>-300329</v>
      </c>
      <c r="N187" s="14">
        <v>-339911</v>
      </c>
      <c r="O187" s="14">
        <v>-82977</v>
      </c>
      <c r="P187" s="14">
        <v>0</v>
      </c>
      <c r="Q187" s="14">
        <v>-82977</v>
      </c>
      <c r="R187" s="14">
        <v>-191333</v>
      </c>
      <c r="S187" s="14">
        <v>0</v>
      </c>
      <c r="T187" s="14">
        <v>-191333</v>
      </c>
      <c r="U187" s="14">
        <v>0</v>
      </c>
      <c r="V187" s="14">
        <v>-191333</v>
      </c>
      <c r="W187" s="14">
        <v>108356</v>
      </c>
      <c r="X187" s="14">
        <v>0</v>
      </c>
      <c r="Y187" s="14">
        <v>-100441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-17464</v>
      </c>
      <c r="AH187" s="14">
        <v>0</v>
      </c>
      <c r="AJ187" s="24">
        <f t="shared" ref="AJ187:AJ194" si="139">(M187-L187)/L187</f>
        <v>-0.22351064434895471</v>
      </c>
      <c r="AK187" s="24">
        <f t="shared" ref="AK187:AK194" si="140">(O187-M187)/M187</f>
        <v>-0.72371299474909179</v>
      </c>
      <c r="AL187" s="24">
        <f t="shared" ref="AL187:AL194" si="141">AG187/O187</f>
        <v>0.21046796100124132</v>
      </c>
      <c r="AM187" s="24">
        <f t="shared" ref="AM187:AM194" si="142">(Y187-L187)/L187</f>
        <v>-0.74031356488735145</v>
      </c>
      <c r="AN187" s="24">
        <f t="shared" ref="AN187:AN194" si="143">AM187/3</f>
        <v>-0.24677118829578382</v>
      </c>
    </row>
    <row r="188" spans="1:40" x14ac:dyDescent="0.25">
      <c r="A188" s="12" t="s">
        <v>440</v>
      </c>
      <c r="B188" s="13" t="s">
        <v>286</v>
      </c>
      <c r="C188" s="13"/>
      <c r="D188" s="14">
        <v>0</v>
      </c>
      <c r="E188" s="14">
        <v>0</v>
      </c>
      <c r="F188" s="14">
        <v>0</v>
      </c>
      <c r="G188" s="14">
        <v>0</v>
      </c>
      <c r="H188" s="14">
        <v>-100441</v>
      </c>
      <c r="I188" s="14">
        <v>-191833</v>
      </c>
      <c r="J188" s="14">
        <v>-417042</v>
      </c>
      <c r="K188" s="14">
        <v>-255495</v>
      </c>
      <c r="L188" s="14">
        <v>-386778</v>
      </c>
      <c r="M188" s="14">
        <v>-300329</v>
      </c>
      <c r="N188" s="14">
        <v>-339911</v>
      </c>
      <c r="O188" s="14">
        <v>-82977</v>
      </c>
      <c r="P188" s="14">
        <v>0</v>
      </c>
      <c r="Q188" s="14">
        <v>-82977</v>
      </c>
      <c r="R188" s="14">
        <v>-191333</v>
      </c>
      <c r="S188" s="14">
        <v>0</v>
      </c>
      <c r="T188" s="14">
        <v>-191333</v>
      </c>
      <c r="U188" s="14">
        <v>0</v>
      </c>
      <c r="V188" s="14">
        <v>-191333</v>
      </c>
      <c r="W188" s="14">
        <v>108356</v>
      </c>
      <c r="X188" s="14">
        <v>0</v>
      </c>
      <c r="Y188" s="14">
        <v>-100441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-17464</v>
      </c>
      <c r="AH188" s="14">
        <v>0</v>
      </c>
      <c r="AJ188" s="24">
        <f t="shared" si="139"/>
        <v>-0.22351064434895471</v>
      </c>
      <c r="AK188" s="24">
        <f t="shared" si="140"/>
        <v>-0.72371299474909179</v>
      </c>
      <c r="AL188" s="24">
        <f t="shared" si="141"/>
        <v>0.21046796100124132</v>
      </c>
      <c r="AM188" s="24">
        <f t="shared" si="142"/>
        <v>-0.74031356488735145</v>
      </c>
      <c r="AN188" s="24">
        <f t="shared" si="143"/>
        <v>-0.24677118829578382</v>
      </c>
    </row>
    <row r="189" spans="1:40" x14ac:dyDescent="0.25">
      <c r="A189" s="12" t="s">
        <v>441</v>
      </c>
      <c r="B189" s="13" t="s">
        <v>442</v>
      </c>
      <c r="C189" s="13"/>
      <c r="D189" s="14">
        <v>0</v>
      </c>
      <c r="E189" s="14">
        <v>0</v>
      </c>
      <c r="F189" s="14">
        <v>0</v>
      </c>
      <c r="G189" s="14">
        <v>0</v>
      </c>
      <c r="H189" s="14">
        <v>-432135</v>
      </c>
      <c r="I189" s="14">
        <v>-523527</v>
      </c>
      <c r="J189" s="14">
        <v>-503909</v>
      </c>
      <c r="K189" s="14">
        <v>-551366</v>
      </c>
      <c r="L189" s="14">
        <v>-591789</v>
      </c>
      <c r="M189" s="14">
        <v>-427951</v>
      </c>
      <c r="N189" s="14">
        <v>-518753.75</v>
      </c>
      <c r="O189" s="14">
        <v>-414671</v>
      </c>
      <c r="P189" s="14">
        <v>0</v>
      </c>
      <c r="Q189" s="14">
        <v>-414671</v>
      </c>
      <c r="R189" s="14">
        <v>-523027</v>
      </c>
      <c r="S189" s="14">
        <v>0</v>
      </c>
      <c r="T189" s="14">
        <v>-523027</v>
      </c>
      <c r="U189" s="14">
        <v>0</v>
      </c>
      <c r="V189" s="14">
        <v>-523027</v>
      </c>
      <c r="W189" s="14">
        <v>108356</v>
      </c>
      <c r="X189" s="14">
        <v>0</v>
      </c>
      <c r="Y189" s="14">
        <v>-432135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-17464</v>
      </c>
      <c r="AH189" s="14">
        <v>0</v>
      </c>
      <c r="AJ189" s="24">
        <f t="shared" si="139"/>
        <v>-0.27685205368805438</v>
      </c>
      <c r="AK189" s="24">
        <f t="shared" si="140"/>
        <v>-3.1031590065217746E-2</v>
      </c>
      <c r="AL189" s="24">
        <f t="shared" si="141"/>
        <v>4.2115315515191563E-2</v>
      </c>
      <c r="AM189" s="24">
        <f t="shared" si="142"/>
        <v>-0.26978196620755035</v>
      </c>
      <c r="AN189" s="24">
        <f t="shared" si="143"/>
        <v>-8.9927322069183455E-2</v>
      </c>
    </row>
    <row r="190" spans="1:40" ht="15.75" thickBot="1" x14ac:dyDescent="0.3">
      <c r="A190" s="15" t="s">
        <v>443</v>
      </c>
      <c r="B190" s="16" t="s">
        <v>444</v>
      </c>
      <c r="C190" s="16"/>
      <c r="D190" s="17">
        <v>0</v>
      </c>
      <c r="E190" s="17">
        <v>0</v>
      </c>
      <c r="F190" s="17">
        <v>0</v>
      </c>
      <c r="G190" s="17">
        <v>0</v>
      </c>
      <c r="H190" s="17">
        <v>-17775630</v>
      </c>
      <c r="I190" s="17">
        <v>-17599370</v>
      </c>
      <c r="J190" s="17">
        <v>-15354881</v>
      </c>
      <c r="K190" s="17">
        <v>-15504209</v>
      </c>
      <c r="L190" s="17">
        <v>-17730215</v>
      </c>
      <c r="M190" s="17">
        <v>-17860991</v>
      </c>
      <c r="N190" s="17">
        <v>-16612574</v>
      </c>
      <c r="O190" s="17">
        <v>-16338029</v>
      </c>
      <c r="P190" s="17">
        <v>-103939</v>
      </c>
      <c r="Q190" s="17">
        <v>-16441968</v>
      </c>
      <c r="R190" s="17">
        <v>-17284257</v>
      </c>
      <c r="S190" s="17">
        <v>0</v>
      </c>
      <c r="T190" s="17">
        <v>-17284257</v>
      </c>
      <c r="U190" s="17">
        <v>0</v>
      </c>
      <c r="V190" s="17">
        <v>-17284257</v>
      </c>
      <c r="W190" s="17">
        <v>842289</v>
      </c>
      <c r="X190" s="17">
        <v>0</v>
      </c>
      <c r="Y190" s="17">
        <v>-17775630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-1437601</v>
      </c>
      <c r="AH190" s="17">
        <v>0</v>
      </c>
      <c r="AJ190" s="27">
        <f t="shared" si="139"/>
        <v>7.3758834847744374E-3</v>
      </c>
      <c r="AK190" s="27">
        <f t="shared" si="140"/>
        <v>-8.5267497195424369E-2</v>
      </c>
      <c r="AL190" s="27">
        <f t="shared" si="141"/>
        <v>8.7991091214246225E-2</v>
      </c>
      <c r="AM190" s="27">
        <f t="shared" si="142"/>
        <v>2.5614466604042875E-3</v>
      </c>
      <c r="AN190" s="27">
        <f t="shared" si="143"/>
        <v>8.5381555346809585E-4</v>
      </c>
    </row>
    <row r="191" spans="1:40" ht="15.75" thickTop="1" x14ac:dyDescent="0.25">
      <c r="A191" s="7" t="s">
        <v>445</v>
      </c>
      <c r="B191" s="7" t="s">
        <v>446</v>
      </c>
      <c r="C191" s="8" t="s">
        <v>37</v>
      </c>
      <c r="D191" s="9"/>
      <c r="E191" s="9"/>
      <c r="F191" s="9"/>
      <c r="G191" s="10">
        <v>0</v>
      </c>
      <c r="H191" s="10">
        <v>190066</v>
      </c>
      <c r="I191" s="10">
        <v>181132</v>
      </c>
      <c r="J191" s="10">
        <v>109200</v>
      </c>
      <c r="K191" s="10">
        <v>145879</v>
      </c>
      <c r="L191" s="10">
        <v>145077</v>
      </c>
      <c r="M191" s="10">
        <v>151821</v>
      </c>
      <c r="N191" s="10">
        <v>137994.25</v>
      </c>
      <c r="O191" s="10">
        <v>181132</v>
      </c>
      <c r="P191" s="10">
        <v>0</v>
      </c>
      <c r="Q191" s="10">
        <v>181132</v>
      </c>
      <c r="R191" s="10">
        <v>141468</v>
      </c>
      <c r="S191" s="10">
        <v>0</v>
      </c>
      <c r="T191" s="10">
        <v>141468</v>
      </c>
      <c r="U191" s="10">
        <v>0</v>
      </c>
      <c r="V191" s="10">
        <v>141468</v>
      </c>
      <c r="W191" s="10">
        <v>39664</v>
      </c>
      <c r="X191" s="10">
        <v>0</v>
      </c>
      <c r="Y191" s="10">
        <v>190066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8934</v>
      </c>
      <c r="AH191" s="10"/>
      <c r="AJ191" s="24">
        <f t="shared" si="139"/>
        <v>4.6485659339523151E-2</v>
      </c>
      <c r="AK191" s="24">
        <f t="shared" si="140"/>
        <v>0.1930628832638436</v>
      </c>
      <c r="AL191" s="24">
        <f t="shared" si="141"/>
        <v>4.9323145551310649E-2</v>
      </c>
      <c r="AM191" s="24">
        <f t="shared" si="142"/>
        <v>0.31010428944629403</v>
      </c>
      <c r="AN191" s="24">
        <f t="shared" si="143"/>
        <v>0.10336809648209801</v>
      </c>
    </row>
    <row r="192" spans="1:40" x14ac:dyDescent="0.25">
      <c r="A192" s="7" t="s">
        <v>447</v>
      </c>
      <c r="B192" s="7" t="s">
        <v>448</v>
      </c>
      <c r="C192" s="8" t="s">
        <v>37</v>
      </c>
      <c r="D192" s="9"/>
      <c r="E192" s="9"/>
      <c r="F192" s="9"/>
      <c r="G192" s="10">
        <v>0</v>
      </c>
      <c r="H192" s="10">
        <v>76620</v>
      </c>
      <c r="I192" s="10">
        <v>73052</v>
      </c>
      <c r="J192" s="10">
        <v>51911</v>
      </c>
      <c r="K192" s="10">
        <v>57338</v>
      </c>
      <c r="L192" s="10">
        <v>60612</v>
      </c>
      <c r="M192" s="10">
        <v>63848</v>
      </c>
      <c r="N192" s="10">
        <v>58427.25</v>
      </c>
      <c r="O192" s="10">
        <v>73052</v>
      </c>
      <c r="P192" s="10">
        <v>0</v>
      </c>
      <c r="Q192" s="10">
        <v>73052</v>
      </c>
      <c r="R192" s="10">
        <v>63419</v>
      </c>
      <c r="S192" s="10">
        <v>0</v>
      </c>
      <c r="T192" s="10">
        <v>63419</v>
      </c>
      <c r="U192" s="10">
        <v>0</v>
      </c>
      <c r="V192" s="10">
        <v>63419</v>
      </c>
      <c r="W192" s="10">
        <v>9633</v>
      </c>
      <c r="X192" s="10">
        <v>0</v>
      </c>
      <c r="Y192" s="10">
        <v>76620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3568</v>
      </c>
      <c r="AH192" s="10"/>
      <c r="AJ192" s="24">
        <f t="shared" si="139"/>
        <v>5.3388767900745725E-2</v>
      </c>
      <c r="AK192" s="24">
        <f t="shared" si="140"/>
        <v>0.14415486781105125</v>
      </c>
      <c r="AL192" s="24">
        <f t="shared" si="141"/>
        <v>4.8841920823522969E-2</v>
      </c>
      <c r="AM192" s="24">
        <f t="shared" si="142"/>
        <v>0.26410611760047514</v>
      </c>
      <c r="AN192" s="24">
        <f t="shared" si="143"/>
        <v>8.803537253349171E-2</v>
      </c>
    </row>
    <row r="193" spans="1:40" x14ac:dyDescent="0.25">
      <c r="A193" s="7" t="s">
        <v>449</v>
      </c>
      <c r="B193" s="7" t="s">
        <v>450</v>
      </c>
      <c r="C193" s="8" t="s">
        <v>37</v>
      </c>
      <c r="D193" s="9"/>
      <c r="E193" s="9"/>
      <c r="F193" s="9"/>
      <c r="G193" s="10">
        <v>0</v>
      </c>
      <c r="H193" s="10">
        <v>3750</v>
      </c>
      <c r="I193" s="10">
        <v>4500</v>
      </c>
      <c r="J193" s="10">
        <v>3510</v>
      </c>
      <c r="K193" s="10">
        <v>5580</v>
      </c>
      <c r="L193" s="10">
        <v>2400</v>
      </c>
      <c r="M193" s="10">
        <v>1650</v>
      </c>
      <c r="N193" s="10">
        <v>3285</v>
      </c>
      <c r="O193" s="10">
        <v>3750</v>
      </c>
      <c r="P193" s="10">
        <v>0</v>
      </c>
      <c r="Q193" s="10">
        <v>3750</v>
      </c>
      <c r="R193" s="10">
        <v>2400</v>
      </c>
      <c r="S193" s="10">
        <v>0</v>
      </c>
      <c r="T193" s="10">
        <v>2400</v>
      </c>
      <c r="U193" s="10">
        <v>0</v>
      </c>
      <c r="V193" s="10">
        <v>2400</v>
      </c>
      <c r="W193" s="10">
        <v>1350</v>
      </c>
      <c r="X193" s="10">
        <v>0</v>
      </c>
      <c r="Y193" s="10">
        <v>3750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/>
      <c r="AJ193" s="24">
        <f t="shared" si="139"/>
        <v>-0.3125</v>
      </c>
      <c r="AK193" s="24">
        <f t="shared" si="140"/>
        <v>1.2727272727272727</v>
      </c>
      <c r="AL193" s="24">
        <f t="shared" si="141"/>
        <v>0</v>
      </c>
      <c r="AM193" s="24">
        <f t="shared" si="142"/>
        <v>0.5625</v>
      </c>
      <c r="AN193" s="24">
        <f t="shared" si="143"/>
        <v>0.1875</v>
      </c>
    </row>
    <row r="194" spans="1:40" x14ac:dyDescent="0.25">
      <c r="A194" s="7" t="s">
        <v>451</v>
      </c>
      <c r="B194" s="7" t="s">
        <v>452</v>
      </c>
      <c r="C194" s="8" t="s">
        <v>37</v>
      </c>
      <c r="D194" s="9"/>
      <c r="E194" s="9"/>
      <c r="F194" s="9"/>
      <c r="G194" s="10">
        <v>0</v>
      </c>
      <c r="H194" s="10">
        <v>23258</v>
      </c>
      <c r="I194" s="10">
        <v>0</v>
      </c>
      <c r="J194" s="10">
        <v>789</v>
      </c>
      <c r="K194" s="10">
        <v>0</v>
      </c>
      <c r="L194" s="10">
        <v>0</v>
      </c>
      <c r="M194" s="10">
        <v>0</v>
      </c>
      <c r="N194" s="10">
        <v>197.25</v>
      </c>
      <c r="O194" s="10">
        <v>18489</v>
      </c>
      <c r="P194" s="10">
        <v>0</v>
      </c>
      <c r="Q194" s="10">
        <v>18489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18489</v>
      </c>
      <c r="X194" s="10">
        <v>0</v>
      </c>
      <c r="Y194" s="10">
        <v>23258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4769</v>
      </c>
      <c r="AH194" s="10"/>
      <c r="AJ194" s="24" t="e">
        <f t="shared" si="139"/>
        <v>#DIV/0!</v>
      </c>
      <c r="AK194" s="24" t="e">
        <f t="shared" si="140"/>
        <v>#DIV/0!</v>
      </c>
      <c r="AL194" s="24">
        <f t="shared" si="141"/>
        <v>0.2579371518200011</v>
      </c>
      <c r="AM194" s="24" t="e">
        <f t="shared" si="142"/>
        <v>#DIV/0!</v>
      </c>
      <c r="AN194" s="24" t="e">
        <f t="shared" si="143"/>
        <v>#DIV/0!</v>
      </c>
    </row>
    <row r="195" spans="1:40" x14ac:dyDescent="0.25">
      <c r="A195" s="19" t="s">
        <v>453</v>
      </c>
      <c r="B195" s="19" t="s">
        <v>454</v>
      </c>
      <c r="C195" s="8" t="s">
        <v>37</v>
      </c>
      <c r="D195" s="9"/>
      <c r="E195" s="9"/>
      <c r="F195" s="9"/>
      <c r="G195" s="10">
        <v>0</v>
      </c>
      <c r="H195" s="10">
        <v>0</v>
      </c>
      <c r="I195" s="10">
        <v>0</v>
      </c>
      <c r="J195" s="10">
        <v>4900</v>
      </c>
      <c r="K195" s="10">
        <v>7088</v>
      </c>
      <c r="L195" s="10">
        <v>7145</v>
      </c>
      <c r="M195" s="10">
        <v>3514</v>
      </c>
      <c r="N195" s="10">
        <v>5661.75</v>
      </c>
      <c r="O195" s="10">
        <v>0</v>
      </c>
      <c r="P195" s="10">
        <v>0</v>
      </c>
      <c r="Q195" s="10">
        <v>0</v>
      </c>
      <c r="R195" s="10">
        <v>3747</v>
      </c>
      <c r="S195" s="10">
        <v>0</v>
      </c>
      <c r="T195" s="10">
        <v>3747</v>
      </c>
      <c r="U195" s="10">
        <v>0</v>
      </c>
      <c r="V195" s="10">
        <v>3747</v>
      </c>
      <c r="W195" s="10">
        <v>-3747</v>
      </c>
      <c r="X195" s="10" t="s">
        <v>455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/>
      <c r="AL195" s="24"/>
    </row>
    <row r="196" spans="1:40" x14ac:dyDescent="0.25">
      <c r="A196" s="19" t="s">
        <v>456</v>
      </c>
      <c r="B196" s="19" t="s">
        <v>457</v>
      </c>
      <c r="C196" s="8" t="s">
        <v>37</v>
      </c>
      <c r="D196" s="9"/>
      <c r="E196" s="9"/>
      <c r="F196" s="9"/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/>
      <c r="AL196" s="24"/>
    </row>
    <row r="197" spans="1:40" x14ac:dyDescent="0.25">
      <c r="A197" s="19" t="s">
        <v>458</v>
      </c>
      <c r="B197" s="19" t="s">
        <v>459</v>
      </c>
      <c r="C197" s="8" t="s">
        <v>37</v>
      </c>
      <c r="D197" s="9"/>
      <c r="E197" s="9"/>
      <c r="F197" s="9"/>
      <c r="G197" s="10">
        <v>0</v>
      </c>
      <c r="H197" s="10">
        <v>0</v>
      </c>
      <c r="I197" s="10">
        <v>0</v>
      </c>
      <c r="J197" s="10">
        <v>1073</v>
      </c>
      <c r="K197" s="10">
        <v>1375</v>
      </c>
      <c r="L197" s="10">
        <v>1437</v>
      </c>
      <c r="M197" s="10">
        <v>1503</v>
      </c>
      <c r="N197" s="10">
        <v>1347</v>
      </c>
      <c r="O197" s="10">
        <v>0</v>
      </c>
      <c r="P197" s="10">
        <v>0</v>
      </c>
      <c r="Q197" s="10">
        <v>0</v>
      </c>
      <c r="R197" s="10">
        <v>1434</v>
      </c>
      <c r="S197" s="10">
        <v>0</v>
      </c>
      <c r="T197" s="10">
        <v>1434</v>
      </c>
      <c r="U197" s="10">
        <v>0</v>
      </c>
      <c r="V197" s="10">
        <v>1434</v>
      </c>
      <c r="W197" s="10">
        <v>-1434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/>
      <c r="AL197" s="24"/>
    </row>
    <row r="198" spans="1:40" x14ac:dyDescent="0.25">
      <c r="A198" s="19" t="s">
        <v>460</v>
      </c>
      <c r="B198" s="19" t="s">
        <v>461</v>
      </c>
      <c r="C198" s="8" t="s">
        <v>37</v>
      </c>
      <c r="D198" s="9"/>
      <c r="E198" s="9"/>
      <c r="F198" s="9"/>
      <c r="G198" s="10">
        <v>0</v>
      </c>
      <c r="H198" s="10">
        <v>0</v>
      </c>
      <c r="I198" s="10">
        <v>0</v>
      </c>
      <c r="J198" s="10">
        <v>4464</v>
      </c>
      <c r="K198" s="10">
        <v>5906</v>
      </c>
      <c r="L198" s="10">
        <v>6182</v>
      </c>
      <c r="M198" s="10">
        <v>6483</v>
      </c>
      <c r="N198" s="10">
        <v>5758.75</v>
      </c>
      <c r="O198" s="10">
        <v>0</v>
      </c>
      <c r="P198" s="10">
        <v>0</v>
      </c>
      <c r="Q198" s="10">
        <v>0</v>
      </c>
      <c r="R198" s="10">
        <v>6215</v>
      </c>
      <c r="S198" s="10">
        <v>0</v>
      </c>
      <c r="T198" s="10">
        <v>6215</v>
      </c>
      <c r="U198" s="10">
        <v>0</v>
      </c>
      <c r="V198" s="10">
        <v>6215</v>
      </c>
      <c r="W198" s="10">
        <v>-6215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/>
      <c r="AL198" s="24"/>
    </row>
    <row r="199" spans="1:40" x14ac:dyDescent="0.25">
      <c r="A199" s="19" t="s">
        <v>462</v>
      </c>
      <c r="B199" s="19" t="s">
        <v>463</v>
      </c>
      <c r="C199" s="8" t="s">
        <v>37</v>
      </c>
      <c r="D199" s="9"/>
      <c r="E199" s="9"/>
      <c r="F199" s="9"/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/>
      <c r="AL199" s="24"/>
    </row>
    <row r="200" spans="1:40" x14ac:dyDescent="0.25">
      <c r="A200" s="19" t="s">
        <v>464</v>
      </c>
      <c r="B200" s="19" t="s">
        <v>465</v>
      </c>
      <c r="C200" s="8" t="s">
        <v>37</v>
      </c>
      <c r="D200" s="9"/>
      <c r="E200" s="9"/>
      <c r="F200" s="9"/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/>
      <c r="AL200" s="24"/>
    </row>
    <row r="201" spans="1:40" x14ac:dyDescent="0.25">
      <c r="A201" s="7" t="s">
        <v>466</v>
      </c>
      <c r="B201" s="7" t="s">
        <v>467</v>
      </c>
      <c r="C201" s="8" t="s">
        <v>37</v>
      </c>
      <c r="D201" s="9"/>
      <c r="E201" s="9"/>
      <c r="F201" s="9"/>
      <c r="G201" s="10">
        <v>0</v>
      </c>
      <c r="H201" s="10">
        <v>1365</v>
      </c>
      <c r="I201" s="10">
        <v>1711</v>
      </c>
      <c r="J201" s="10">
        <v>420</v>
      </c>
      <c r="K201" s="10">
        <v>1125</v>
      </c>
      <c r="L201" s="10">
        <v>1165</v>
      </c>
      <c r="M201" s="10">
        <v>623</v>
      </c>
      <c r="N201" s="10">
        <v>833.25</v>
      </c>
      <c r="O201" s="10">
        <v>551</v>
      </c>
      <c r="P201" s="10">
        <v>0</v>
      </c>
      <c r="Q201" s="10">
        <v>551</v>
      </c>
      <c r="R201" s="10">
        <v>711</v>
      </c>
      <c r="S201" s="10">
        <v>0</v>
      </c>
      <c r="T201" s="10">
        <v>711</v>
      </c>
      <c r="U201" s="10">
        <v>0</v>
      </c>
      <c r="V201" s="10">
        <v>711</v>
      </c>
      <c r="W201" s="10">
        <v>-160</v>
      </c>
      <c r="X201" s="10">
        <v>0</v>
      </c>
      <c r="Y201" s="10">
        <v>1365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814</v>
      </c>
      <c r="AH201" s="10"/>
      <c r="AJ201" s="24">
        <f t="shared" ref="AJ201:AJ202" si="144">(M201-L201)/L201</f>
        <v>-0.46523605150214592</v>
      </c>
      <c r="AK201" s="24">
        <f t="shared" ref="AK201:AK202" si="145">(O201-M201)/M201</f>
        <v>-0.11556982343499198</v>
      </c>
      <c r="AL201" s="24">
        <f t="shared" ref="AL201:AL202" si="146">AG201/O201</f>
        <v>1.4773139745916515</v>
      </c>
      <c r="AM201" s="24">
        <f t="shared" ref="AM201:AM202" si="147">(Y201-L201)/L201</f>
        <v>0.17167381974248927</v>
      </c>
      <c r="AN201" s="24">
        <f t="shared" ref="AN201:AN202" si="148">AM201/3</f>
        <v>5.7224606580829757E-2</v>
      </c>
    </row>
    <row r="202" spans="1:40" x14ac:dyDescent="0.25">
      <c r="A202" s="7" t="s">
        <v>468</v>
      </c>
      <c r="B202" s="7" t="s">
        <v>469</v>
      </c>
      <c r="C202" s="8" t="s">
        <v>37</v>
      </c>
      <c r="D202" s="9"/>
      <c r="E202" s="9"/>
      <c r="F202" s="9"/>
      <c r="G202" s="10">
        <v>0</v>
      </c>
      <c r="H202" s="10">
        <v>1260</v>
      </c>
      <c r="I202" s="10">
        <v>0</v>
      </c>
      <c r="J202" s="10">
        <v>0</v>
      </c>
      <c r="K202" s="10">
        <v>0</v>
      </c>
      <c r="L202" s="10">
        <v>105</v>
      </c>
      <c r="M202" s="10">
        <v>0</v>
      </c>
      <c r="N202" s="10">
        <v>26.25</v>
      </c>
      <c r="O202" s="10">
        <v>105</v>
      </c>
      <c r="P202" s="10">
        <v>0</v>
      </c>
      <c r="Q202" s="10">
        <v>105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105</v>
      </c>
      <c r="X202" s="10">
        <v>0</v>
      </c>
      <c r="Y202" s="10">
        <v>1260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1155</v>
      </c>
      <c r="AH202" s="10"/>
      <c r="AJ202" s="24">
        <f t="shared" si="144"/>
        <v>-1</v>
      </c>
      <c r="AK202" s="24" t="e">
        <f t="shared" si="145"/>
        <v>#DIV/0!</v>
      </c>
      <c r="AL202" s="24">
        <f t="shared" si="146"/>
        <v>11</v>
      </c>
      <c r="AM202" s="24">
        <f t="shared" si="147"/>
        <v>11</v>
      </c>
      <c r="AN202" s="24">
        <f t="shared" si="148"/>
        <v>3.6666666666666665</v>
      </c>
    </row>
    <row r="203" spans="1:40" x14ac:dyDescent="0.25">
      <c r="A203" s="7" t="s">
        <v>470</v>
      </c>
      <c r="B203" s="7" t="s">
        <v>471</v>
      </c>
      <c r="C203" s="8" t="s">
        <v>37</v>
      </c>
      <c r="D203" s="9"/>
      <c r="E203" s="9"/>
      <c r="F203" s="9"/>
      <c r="G203" s="10">
        <v>0</v>
      </c>
      <c r="H203" s="10">
        <v>0</v>
      </c>
      <c r="I203" s="10">
        <v>0</v>
      </c>
      <c r="J203" s="10">
        <v>1273</v>
      </c>
      <c r="K203" s="10">
        <v>1320</v>
      </c>
      <c r="L203" s="10">
        <v>1560</v>
      </c>
      <c r="M203" s="10">
        <v>360</v>
      </c>
      <c r="N203" s="10">
        <v>1128.25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/>
      <c r="AL203" s="24"/>
    </row>
    <row r="204" spans="1:40" x14ac:dyDescent="0.25">
      <c r="A204" s="7" t="s">
        <v>472</v>
      </c>
      <c r="B204" s="7" t="s">
        <v>473</v>
      </c>
      <c r="C204" s="8" t="s">
        <v>37</v>
      </c>
      <c r="D204" s="9"/>
      <c r="E204" s="9"/>
      <c r="F204" s="9"/>
      <c r="G204" s="10">
        <v>0</v>
      </c>
      <c r="H204" s="10">
        <v>5249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5249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5249</v>
      </c>
      <c r="AH204" s="10"/>
      <c r="AL204" s="24"/>
    </row>
    <row r="205" spans="1:40" x14ac:dyDescent="0.25">
      <c r="A205" s="7" t="s">
        <v>474</v>
      </c>
      <c r="B205" s="7" t="s">
        <v>475</v>
      </c>
      <c r="C205" s="8" t="s">
        <v>37</v>
      </c>
      <c r="D205" s="9"/>
      <c r="E205" s="9"/>
      <c r="F205" s="9"/>
      <c r="G205" s="10">
        <v>0</v>
      </c>
      <c r="H205" s="10">
        <v>4024</v>
      </c>
      <c r="I205" s="10">
        <v>3894</v>
      </c>
      <c r="J205" s="10">
        <v>12940</v>
      </c>
      <c r="K205" s="10">
        <v>2550</v>
      </c>
      <c r="L205" s="10">
        <v>3050</v>
      </c>
      <c r="M205" s="10">
        <v>7184</v>
      </c>
      <c r="N205" s="10">
        <v>6431</v>
      </c>
      <c r="O205" s="10">
        <v>3150</v>
      </c>
      <c r="P205" s="10">
        <v>0</v>
      </c>
      <c r="Q205" s="10">
        <v>3150</v>
      </c>
      <c r="R205" s="10">
        <v>1319</v>
      </c>
      <c r="S205" s="10">
        <v>735</v>
      </c>
      <c r="T205" s="10">
        <v>2054</v>
      </c>
      <c r="U205" s="10">
        <v>0</v>
      </c>
      <c r="V205" s="10">
        <v>2054</v>
      </c>
      <c r="W205" s="10">
        <v>1096</v>
      </c>
      <c r="X205" s="10" t="s">
        <v>476</v>
      </c>
      <c r="Y205" s="10">
        <v>4024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874</v>
      </c>
      <c r="AH205" s="10"/>
      <c r="AJ205" s="24">
        <f t="shared" ref="AJ205:AJ217" si="149">(M205-L205)/L205</f>
        <v>1.3554098360655737</v>
      </c>
      <c r="AK205" s="24">
        <f t="shared" ref="AK205:AK217" si="150">(O205-M205)/M205</f>
        <v>-0.56152561247216037</v>
      </c>
      <c r="AL205" s="24">
        <f t="shared" ref="AL205:AL217" si="151">AG205/O205</f>
        <v>0.27746031746031746</v>
      </c>
      <c r="AM205" s="24">
        <f t="shared" ref="AM205:AM217" si="152">(Y205-L205)/L205</f>
        <v>0.31934426229508195</v>
      </c>
      <c r="AN205" s="24">
        <f t="shared" ref="AN205:AN217" si="153">AM205/3</f>
        <v>0.10644808743169398</v>
      </c>
    </row>
    <row r="206" spans="1:40" x14ac:dyDescent="0.25">
      <c r="A206" s="7" t="s">
        <v>477</v>
      </c>
      <c r="B206" s="7" t="s">
        <v>478</v>
      </c>
      <c r="C206" s="8" t="s">
        <v>37</v>
      </c>
      <c r="D206" s="9"/>
      <c r="E206" s="9"/>
      <c r="F206" s="9"/>
      <c r="G206" s="10">
        <v>0</v>
      </c>
      <c r="H206" s="10">
        <v>16798</v>
      </c>
      <c r="I206" s="10">
        <v>13084</v>
      </c>
      <c r="J206" s="10">
        <v>2041</v>
      </c>
      <c r="K206" s="10">
        <v>18313</v>
      </c>
      <c r="L206" s="10">
        <v>4196</v>
      </c>
      <c r="M206" s="10">
        <v>5968</v>
      </c>
      <c r="N206" s="10">
        <v>7629.5</v>
      </c>
      <c r="O206" s="10">
        <v>6299</v>
      </c>
      <c r="P206" s="10">
        <v>0</v>
      </c>
      <c r="Q206" s="10">
        <v>6299</v>
      </c>
      <c r="R206" s="10">
        <v>11084</v>
      </c>
      <c r="S206" s="10">
        <v>0</v>
      </c>
      <c r="T206" s="10">
        <v>11084</v>
      </c>
      <c r="U206" s="10">
        <v>0</v>
      </c>
      <c r="V206" s="10">
        <v>11084</v>
      </c>
      <c r="W206" s="10">
        <v>-4785</v>
      </c>
      <c r="X206" s="10">
        <v>0</v>
      </c>
      <c r="Y206" s="10">
        <v>16798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10499</v>
      </c>
      <c r="AH206" s="10"/>
      <c r="AJ206" s="24">
        <f t="shared" si="149"/>
        <v>0.42230695900857962</v>
      </c>
      <c r="AK206" s="24">
        <f t="shared" si="150"/>
        <v>5.5462466487935659E-2</v>
      </c>
      <c r="AL206" s="24">
        <f t="shared" si="151"/>
        <v>1.6667725035719956</v>
      </c>
      <c r="AM206" s="24">
        <f t="shared" si="152"/>
        <v>3.0033365109628218</v>
      </c>
      <c r="AN206" s="24">
        <f t="shared" si="153"/>
        <v>1.0011121703209407</v>
      </c>
    </row>
    <row r="207" spans="1:40" x14ac:dyDescent="0.25">
      <c r="A207" s="7" t="s">
        <v>479</v>
      </c>
      <c r="B207" s="7" t="s">
        <v>480</v>
      </c>
      <c r="C207" s="8" t="s">
        <v>37</v>
      </c>
      <c r="D207" s="9"/>
      <c r="E207" s="9"/>
      <c r="F207" s="9"/>
      <c r="G207" s="10">
        <v>0</v>
      </c>
      <c r="H207" s="10">
        <v>6620</v>
      </c>
      <c r="I207" s="10">
        <v>6304</v>
      </c>
      <c r="J207" s="10">
        <v>3310</v>
      </c>
      <c r="K207" s="10">
        <v>3691</v>
      </c>
      <c r="L207" s="10">
        <v>5471</v>
      </c>
      <c r="M207" s="10">
        <v>5936</v>
      </c>
      <c r="N207" s="10">
        <v>4602</v>
      </c>
      <c r="O207" s="10">
        <v>5950</v>
      </c>
      <c r="P207" s="10">
        <v>0</v>
      </c>
      <c r="Q207" s="10">
        <v>5950</v>
      </c>
      <c r="R207" s="10">
        <v>6304</v>
      </c>
      <c r="S207" s="10">
        <v>0</v>
      </c>
      <c r="T207" s="10">
        <v>6304</v>
      </c>
      <c r="U207" s="10">
        <v>0</v>
      </c>
      <c r="V207" s="10">
        <v>6304</v>
      </c>
      <c r="W207" s="10">
        <v>-354</v>
      </c>
      <c r="X207" s="10">
        <v>0</v>
      </c>
      <c r="Y207" s="10">
        <v>6620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670</v>
      </c>
      <c r="AH207" s="10"/>
      <c r="AJ207" s="24">
        <f t="shared" si="149"/>
        <v>8.4993602632059947E-2</v>
      </c>
      <c r="AK207" s="24">
        <f t="shared" si="150"/>
        <v>2.3584905660377358E-3</v>
      </c>
      <c r="AL207" s="24">
        <f t="shared" si="151"/>
        <v>0.11260504201680673</v>
      </c>
      <c r="AM207" s="24">
        <f t="shared" si="152"/>
        <v>0.21001645037470298</v>
      </c>
      <c r="AN207" s="24">
        <f t="shared" si="153"/>
        <v>7.0005483458234333E-2</v>
      </c>
    </row>
    <row r="208" spans="1:40" x14ac:dyDescent="0.25">
      <c r="A208" s="7" t="s">
        <v>481</v>
      </c>
      <c r="B208" s="7" t="s">
        <v>482</v>
      </c>
      <c r="C208" s="8" t="s">
        <v>37</v>
      </c>
      <c r="D208" s="9"/>
      <c r="E208" s="9"/>
      <c r="F208" s="9"/>
      <c r="G208" s="10">
        <v>0</v>
      </c>
      <c r="H208" s="10">
        <v>9449</v>
      </c>
      <c r="I208" s="10">
        <v>9413</v>
      </c>
      <c r="J208" s="10">
        <v>7694</v>
      </c>
      <c r="K208" s="10">
        <v>8886</v>
      </c>
      <c r="L208" s="10">
        <v>6720</v>
      </c>
      <c r="M208" s="10">
        <v>5072</v>
      </c>
      <c r="N208" s="10">
        <v>7093</v>
      </c>
      <c r="O208" s="10">
        <v>5879</v>
      </c>
      <c r="P208" s="10">
        <v>0</v>
      </c>
      <c r="Q208" s="10">
        <v>5879</v>
      </c>
      <c r="R208" s="10">
        <v>5271</v>
      </c>
      <c r="S208" s="10">
        <v>0</v>
      </c>
      <c r="T208" s="10">
        <v>5271</v>
      </c>
      <c r="U208" s="10">
        <v>0</v>
      </c>
      <c r="V208" s="10">
        <v>5271</v>
      </c>
      <c r="W208" s="10">
        <v>608</v>
      </c>
      <c r="X208" s="10">
        <v>0</v>
      </c>
      <c r="Y208" s="10">
        <v>9449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3570</v>
      </c>
      <c r="AH208" s="10"/>
      <c r="AJ208" s="24">
        <f t="shared" si="149"/>
        <v>-0.24523809523809523</v>
      </c>
      <c r="AK208" s="24">
        <f t="shared" si="150"/>
        <v>0.15910883280757099</v>
      </c>
      <c r="AL208" s="24">
        <f t="shared" si="151"/>
        <v>0.60724613029426777</v>
      </c>
      <c r="AM208" s="24">
        <f t="shared" si="152"/>
        <v>0.40610119047619048</v>
      </c>
      <c r="AN208" s="24">
        <f t="shared" si="153"/>
        <v>0.13536706349206348</v>
      </c>
    </row>
    <row r="209" spans="1:40" x14ac:dyDescent="0.25">
      <c r="A209" s="7" t="s">
        <v>483</v>
      </c>
      <c r="B209" s="7" t="s">
        <v>484</v>
      </c>
      <c r="C209" s="8" t="s">
        <v>37</v>
      </c>
      <c r="D209" s="9"/>
      <c r="E209" s="9"/>
      <c r="F209" s="9"/>
      <c r="G209" s="10">
        <v>0</v>
      </c>
      <c r="H209" s="10">
        <v>6929</v>
      </c>
      <c r="I209" s="10">
        <v>6636</v>
      </c>
      <c r="J209" s="10">
        <v>5581</v>
      </c>
      <c r="K209" s="10">
        <v>5297</v>
      </c>
      <c r="L209" s="10">
        <v>5689</v>
      </c>
      <c r="M209" s="10">
        <v>5933</v>
      </c>
      <c r="N209" s="10">
        <v>5625</v>
      </c>
      <c r="O209" s="10">
        <v>6639</v>
      </c>
      <c r="P209" s="10">
        <v>-380</v>
      </c>
      <c r="Q209" s="10">
        <v>6259</v>
      </c>
      <c r="R209" s="10">
        <v>3039</v>
      </c>
      <c r="S209" s="10">
        <v>0</v>
      </c>
      <c r="T209" s="10">
        <v>3039</v>
      </c>
      <c r="U209" s="10">
        <v>0</v>
      </c>
      <c r="V209" s="10">
        <v>3039</v>
      </c>
      <c r="W209" s="10">
        <v>3220</v>
      </c>
      <c r="X209" s="10">
        <v>0</v>
      </c>
      <c r="Y209" s="10">
        <v>6929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290</v>
      </c>
      <c r="AH209" s="10"/>
      <c r="AJ209" s="24">
        <f t="shared" si="149"/>
        <v>4.2889787308841625E-2</v>
      </c>
      <c r="AK209" s="24">
        <f t="shared" si="150"/>
        <v>0.11899544918253835</v>
      </c>
      <c r="AL209" s="24">
        <f t="shared" si="151"/>
        <v>4.3681277300798314E-2</v>
      </c>
      <c r="AM209" s="24">
        <f t="shared" si="152"/>
        <v>0.21796449288099842</v>
      </c>
      <c r="AN209" s="24">
        <f t="shared" si="153"/>
        <v>7.2654830960332803E-2</v>
      </c>
    </row>
    <row r="210" spans="1:40" x14ac:dyDescent="0.25">
      <c r="A210" s="7" t="s">
        <v>485</v>
      </c>
      <c r="B210" s="7" t="s">
        <v>486</v>
      </c>
      <c r="C210" s="8" t="s">
        <v>37</v>
      </c>
      <c r="D210" s="9"/>
      <c r="E210" s="9"/>
      <c r="F210" s="9"/>
      <c r="G210" s="10">
        <v>0</v>
      </c>
      <c r="H210" s="10">
        <v>735</v>
      </c>
      <c r="I210" s="10">
        <v>901</v>
      </c>
      <c r="J210" s="10">
        <v>172</v>
      </c>
      <c r="K210" s="10">
        <v>2838</v>
      </c>
      <c r="L210" s="10">
        <v>0</v>
      </c>
      <c r="M210" s="10">
        <v>1002</v>
      </c>
      <c r="N210" s="10">
        <v>1003</v>
      </c>
      <c r="O210" s="10">
        <v>525</v>
      </c>
      <c r="P210" s="10">
        <v>380</v>
      </c>
      <c r="Q210" s="10">
        <v>905</v>
      </c>
      <c r="R210" s="10">
        <v>901</v>
      </c>
      <c r="S210" s="10">
        <v>0</v>
      </c>
      <c r="T210" s="10">
        <v>901</v>
      </c>
      <c r="U210" s="10">
        <v>0</v>
      </c>
      <c r="V210" s="10">
        <v>901</v>
      </c>
      <c r="W210" s="10">
        <v>4</v>
      </c>
      <c r="X210" s="10">
        <v>0</v>
      </c>
      <c r="Y210" s="10">
        <v>735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210</v>
      </c>
      <c r="AH210" s="10"/>
      <c r="AJ210" s="24" t="e">
        <f t="shared" si="149"/>
        <v>#DIV/0!</v>
      </c>
      <c r="AK210" s="24">
        <f t="shared" si="150"/>
        <v>-0.47604790419161674</v>
      </c>
      <c r="AL210" s="24">
        <f t="shared" si="151"/>
        <v>0.4</v>
      </c>
      <c r="AM210" s="24" t="e">
        <f t="shared" si="152"/>
        <v>#DIV/0!</v>
      </c>
      <c r="AN210" s="24" t="e">
        <f t="shared" si="153"/>
        <v>#DIV/0!</v>
      </c>
    </row>
    <row r="211" spans="1:40" x14ac:dyDescent="0.25">
      <c r="A211" s="7" t="s">
        <v>487</v>
      </c>
      <c r="B211" s="7" t="s">
        <v>488</v>
      </c>
      <c r="C211" s="8" t="s">
        <v>37</v>
      </c>
      <c r="D211" s="9"/>
      <c r="E211" s="9"/>
      <c r="F211" s="9"/>
      <c r="G211" s="10">
        <v>0</v>
      </c>
      <c r="H211" s="10">
        <v>2467</v>
      </c>
      <c r="I211" s="10">
        <v>1149</v>
      </c>
      <c r="J211" s="10">
        <v>3522</v>
      </c>
      <c r="K211" s="10">
        <v>2585</v>
      </c>
      <c r="L211" s="10">
        <v>94</v>
      </c>
      <c r="M211" s="10">
        <v>1524</v>
      </c>
      <c r="N211" s="10">
        <v>1931.25</v>
      </c>
      <c r="O211" s="10">
        <v>945</v>
      </c>
      <c r="P211" s="10">
        <v>0</v>
      </c>
      <c r="Q211" s="10">
        <v>945</v>
      </c>
      <c r="R211" s="10">
        <v>1499</v>
      </c>
      <c r="S211" s="10">
        <v>0</v>
      </c>
      <c r="T211" s="10">
        <v>1499</v>
      </c>
      <c r="U211" s="10">
        <v>0</v>
      </c>
      <c r="V211" s="10">
        <v>1499</v>
      </c>
      <c r="W211" s="10">
        <v>-554</v>
      </c>
      <c r="X211" s="10">
        <v>0</v>
      </c>
      <c r="Y211" s="10">
        <v>2467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1522</v>
      </c>
      <c r="AH211" s="10"/>
      <c r="AJ211" s="24">
        <f t="shared" si="149"/>
        <v>15.212765957446809</v>
      </c>
      <c r="AK211" s="24">
        <f t="shared" si="150"/>
        <v>-0.37992125984251968</v>
      </c>
      <c r="AL211" s="24">
        <f t="shared" si="151"/>
        <v>1.6105820105820106</v>
      </c>
      <c r="AM211" s="24">
        <f t="shared" si="152"/>
        <v>25.24468085106383</v>
      </c>
      <c r="AN211" s="24">
        <f t="shared" si="153"/>
        <v>8.414893617021276</v>
      </c>
    </row>
    <row r="212" spans="1:40" ht="15.75" thickBot="1" x14ac:dyDescent="0.3">
      <c r="A212" s="15" t="s">
        <v>489</v>
      </c>
      <c r="B212" s="16" t="s">
        <v>490</v>
      </c>
      <c r="C212" s="16"/>
      <c r="D212" s="17">
        <v>0</v>
      </c>
      <c r="E212" s="17">
        <v>0</v>
      </c>
      <c r="F212" s="17">
        <v>0</v>
      </c>
      <c r="G212" s="17">
        <v>0</v>
      </c>
      <c r="H212" s="17">
        <v>348590</v>
      </c>
      <c r="I212" s="17">
        <v>301776</v>
      </c>
      <c r="J212" s="17">
        <v>212800</v>
      </c>
      <c r="K212" s="17">
        <v>269771</v>
      </c>
      <c r="L212" s="17">
        <v>250903</v>
      </c>
      <c r="M212" s="17">
        <v>262421</v>
      </c>
      <c r="N212" s="17">
        <v>248973.75</v>
      </c>
      <c r="O212" s="17">
        <v>306466</v>
      </c>
      <c r="P212" s="17">
        <v>0</v>
      </c>
      <c r="Q212" s="17">
        <v>306466</v>
      </c>
      <c r="R212" s="17">
        <v>248811</v>
      </c>
      <c r="S212" s="17">
        <v>735</v>
      </c>
      <c r="T212" s="17">
        <v>249546</v>
      </c>
      <c r="U212" s="17">
        <v>0</v>
      </c>
      <c r="V212" s="17">
        <v>249546</v>
      </c>
      <c r="W212" s="17">
        <v>56920</v>
      </c>
      <c r="X212" s="17">
        <v>0</v>
      </c>
      <c r="Y212" s="17">
        <v>348590</v>
      </c>
      <c r="Z212" s="17">
        <v>0</v>
      </c>
      <c r="AA212" s="17">
        <v>0</v>
      </c>
      <c r="AB212" s="17">
        <v>0</v>
      </c>
      <c r="AC212" s="17">
        <v>0</v>
      </c>
      <c r="AD212" s="17">
        <v>0</v>
      </c>
      <c r="AE212" s="17">
        <v>0</v>
      </c>
      <c r="AF212" s="17">
        <v>0</v>
      </c>
      <c r="AG212" s="17">
        <v>42124</v>
      </c>
      <c r="AH212" s="17">
        <v>0</v>
      </c>
      <c r="AJ212" s="27">
        <f>(M212-L212)/L212</f>
        <v>4.5906186853086652E-2</v>
      </c>
      <c r="AK212" s="27">
        <f t="shared" si="150"/>
        <v>0.16784098833553718</v>
      </c>
      <c r="AL212" s="27">
        <f>AG212/O212</f>
        <v>0.13745081020406832</v>
      </c>
      <c r="AM212" s="27">
        <f>(Y212-L212)/L212</f>
        <v>0.3893416977875912</v>
      </c>
      <c r="AN212" s="27">
        <f>AM212/3</f>
        <v>0.12978056592919707</v>
      </c>
    </row>
    <row r="213" spans="1:40" ht="15.75" thickTop="1" x14ac:dyDescent="0.25">
      <c r="A213" s="7" t="s">
        <v>491</v>
      </c>
      <c r="B213" s="7" t="s">
        <v>492</v>
      </c>
      <c r="C213" s="8" t="s">
        <v>37</v>
      </c>
      <c r="D213" s="9"/>
      <c r="E213" s="9"/>
      <c r="F213" s="9"/>
      <c r="G213" s="10">
        <v>0</v>
      </c>
      <c r="H213" s="10">
        <v>823409</v>
      </c>
      <c r="I213" s="10">
        <v>650000</v>
      </c>
      <c r="J213" s="10">
        <v>701457</v>
      </c>
      <c r="K213" s="10">
        <v>698947</v>
      </c>
      <c r="L213" s="10">
        <v>700625</v>
      </c>
      <c r="M213" s="10">
        <v>710800</v>
      </c>
      <c r="N213" s="10">
        <v>702957.25</v>
      </c>
      <c r="O213" s="10">
        <v>771085</v>
      </c>
      <c r="P213" s="10">
        <v>-123023</v>
      </c>
      <c r="Q213" s="10">
        <v>648062</v>
      </c>
      <c r="R213" s="10">
        <v>589637</v>
      </c>
      <c r="S213" s="10">
        <v>0</v>
      </c>
      <c r="T213" s="10">
        <v>589637</v>
      </c>
      <c r="U213" s="10">
        <v>0</v>
      </c>
      <c r="V213" s="10">
        <v>589637</v>
      </c>
      <c r="W213" s="10">
        <v>58425</v>
      </c>
      <c r="X213" s="10">
        <v>0</v>
      </c>
      <c r="Y213" s="10">
        <v>823409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52324</v>
      </c>
      <c r="AH213" s="10"/>
      <c r="AJ213" s="24">
        <f t="shared" si="149"/>
        <v>1.4522747546833185E-2</v>
      </c>
      <c r="AK213" s="24">
        <f t="shared" si="150"/>
        <v>8.48128868880135E-2</v>
      </c>
      <c r="AL213" s="24">
        <f t="shared" si="151"/>
        <v>6.7857629184849916E-2</v>
      </c>
      <c r="AM213" s="24">
        <f t="shared" si="152"/>
        <v>0.17524924174843889</v>
      </c>
      <c r="AN213" s="24">
        <f t="shared" si="153"/>
        <v>5.8416413916146298E-2</v>
      </c>
    </row>
    <row r="214" spans="1:40" x14ac:dyDescent="0.25">
      <c r="A214" s="7" t="s">
        <v>493</v>
      </c>
      <c r="B214" s="7" t="s">
        <v>494</v>
      </c>
      <c r="C214" s="8" t="s">
        <v>37</v>
      </c>
      <c r="D214" s="9"/>
      <c r="E214" s="9"/>
      <c r="F214" s="9"/>
      <c r="G214" s="10">
        <v>0</v>
      </c>
      <c r="H214" s="10">
        <v>480</v>
      </c>
      <c r="I214" s="10">
        <v>640</v>
      </c>
      <c r="J214" s="10">
        <v>770</v>
      </c>
      <c r="K214" s="10">
        <v>350</v>
      </c>
      <c r="L214" s="10">
        <v>280</v>
      </c>
      <c r="M214" s="10">
        <v>560</v>
      </c>
      <c r="N214" s="10">
        <v>490</v>
      </c>
      <c r="O214" s="10">
        <v>320</v>
      </c>
      <c r="P214" s="10">
        <v>0</v>
      </c>
      <c r="Q214" s="10">
        <v>320</v>
      </c>
      <c r="R214" s="10">
        <v>640</v>
      </c>
      <c r="S214" s="10">
        <v>0</v>
      </c>
      <c r="T214" s="10">
        <v>640</v>
      </c>
      <c r="U214" s="10">
        <v>0</v>
      </c>
      <c r="V214" s="10">
        <v>640</v>
      </c>
      <c r="W214" s="10">
        <v>-320</v>
      </c>
      <c r="X214" s="10">
        <v>0</v>
      </c>
      <c r="Y214" s="10">
        <v>480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160</v>
      </c>
      <c r="AH214" s="10"/>
      <c r="AJ214" s="24">
        <f t="shared" si="149"/>
        <v>1</v>
      </c>
      <c r="AK214" s="24">
        <f t="shared" si="150"/>
        <v>-0.42857142857142855</v>
      </c>
      <c r="AL214" s="24">
        <f t="shared" si="151"/>
        <v>0.5</v>
      </c>
      <c r="AM214" s="24">
        <f t="shared" si="152"/>
        <v>0.7142857142857143</v>
      </c>
      <c r="AN214" s="24">
        <f t="shared" si="153"/>
        <v>0.23809523809523811</v>
      </c>
    </row>
    <row r="215" spans="1:40" x14ac:dyDescent="0.25">
      <c r="A215" s="7" t="s">
        <v>495</v>
      </c>
      <c r="B215" s="7" t="s">
        <v>496</v>
      </c>
      <c r="C215" s="8" t="s">
        <v>37</v>
      </c>
      <c r="D215" s="9"/>
      <c r="E215" s="9"/>
      <c r="F215" s="9"/>
      <c r="G215" s="10">
        <v>0</v>
      </c>
      <c r="H215" s="10">
        <v>3600</v>
      </c>
      <c r="I215" s="10">
        <v>12884</v>
      </c>
      <c r="J215" s="10">
        <v>3741</v>
      </c>
      <c r="K215" s="10">
        <v>6593</v>
      </c>
      <c r="L215" s="10">
        <v>10803</v>
      </c>
      <c r="M215" s="10">
        <v>11950</v>
      </c>
      <c r="N215" s="10">
        <v>8271.75</v>
      </c>
      <c r="O215" s="10">
        <v>1664</v>
      </c>
      <c r="P215" s="10">
        <v>0</v>
      </c>
      <c r="Q215" s="10">
        <v>1664</v>
      </c>
      <c r="R215" s="10">
        <v>12884</v>
      </c>
      <c r="S215" s="10">
        <v>0</v>
      </c>
      <c r="T215" s="10">
        <v>12884</v>
      </c>
      <c r="U215" s="10">
        <v>0</v>
      </c>
      <c r="V215" s="10">
        <v>12884</v>
      </c>
      <c r="W215" s="10">
        <v>-11220</v>
      </c>
      <c r="X215" s="10">
        <v>0</v>
      </c>
      <c r="Y215" s="10">
        <v>3600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1936</v>
      </c>
      <c r="AH215" s="10"/>
      <c r="AJ215" s="24">
        <f t="shared" si="149"/>
        <v>0.10617421086735167</v>
      </c>
      <c r="AK215" s="24">
        <f t="shared" si="150"/>
        <v>-0.86075313807531384</v>
      </c>
      <c r="AL215" s="24">
        <f t="shared" si="151"/>
        <v>1.1634615384615385</v>
      </c>
      <c r="AM215" s="24">
        <f t="shared" si="152"/>
        <v>-0.66675923354623712</v>
      </c>
      <c r="AN215" s="24">
        <f t="shared" si="153"/>
        <v>-0.22225307784874571</v>
      </c>
    </row>
    <row r="216" spans="1:40" x14ac:dyDescent="0.25">
      <c r="A216" s="7" t="s">
        <v>497</v>
      </c>
      <c r="B216" s="7" t="s">
        <v>498</v>
      </c>
      <c r="C216" s="8" t="s">
        <v>37</v>
      </c>
      <c r="D216" s="9"/>
      <c r="E216" s="9"/>
      <c r="F216" s="9"/>
      <c r="G216" s="10">
        <v>0</v>
      </c>
      <c r="H216" s="10">
        <v>2000</v>
      </c>
      <c r="I216" s="10">
        <v>3832</v>
      </c>
      <c r="J216" s="10">
        <v>5017</v>
      </c>
      <c r="K216" s="10">
        <v>8310</v>
      </c>
      <c r="L216" s="10">
        <v>4595</v>
      </c>
      <c r="M216" s="10">
        <v>4203</v>
      </c>
      <c r="N216" s="10">
        <v>5531.25</v>
      </c>
      <c r="O216" s="10">
        <v>2000</v>
      </c>
      <c r="P216" s="10">
        <v>0</v>
      </c>
      <c r="Q216" s="10">
        <v>2000</v>
      </c>
      <c r="R216" s="10">
        <v>3999</v>
      </c>
      <c r="S216" s="10">
        <v>0</v>
      </c>
      <c r="T216" s="10">
        <v>3999</v>
      </c>
      <c r="U216" s="10">
        <v>0</v>
      </c>
      <c r="V216" s="10">
        <v>3999</v>
      </c>
      <c r="W216" s="10">
        <v>-1999</v>
      </c>
      <c r="X216" s="10">
        <v>0</v>
      </c>
      <c r="Y216" s="10">
        <v>2000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/>
      <c r="AJ216" s="24">
        <f t="shared" si="149"/>
        <v>-8.5310119695320999E-2</v>
      </c>
      <c r="AK216" s="24">
        <f t="shared" si="150"/>
        <v>-0.52414941708303597</v>
      </c>
      <c r="AL216" s="24">
        <f t="shared" si="151"/>
        <v>0</v>
      </c>
      <c r="AM216" s="24">
        <f t="shared" si="152"/>
        <v>-0.56474428726877035</v>
      </c>
      <c r="AN216" s="24">
        <f t="shared" si="153"/>
        <v>-0.18824809575625678</v>
      </c>
    </row>
    <row r="217" spans="1:40" x14ac:dyDescent="0.25">
      <c r="A217" s="7" t="s">
        <v>499</v>
      </c>
      <c r="B217" s="7" t="s">
        <v>500</v>
      </c>
      <c r="C217" s="8" t="s">
        <v>37</v>
      </c>
      <c r="D217" s="9"/>
      <c r="E217" s="9"/>
      <c r="F217" s="9"/>
      <c r="G217" s="10">
        <v>0</v>
      </c>
      <c r="H217" s="10">
        <v>186143</v>
      </c>
      <c r="I217" s="10">
        <v>-4376</v>
      </c>
      <c r="J217" s="10">
        <v>4307</v>
      </c>
      <c r="K217" s="10">
        <v>-6923</v>
      </c>
      <c r="L217" s="10">
        <v>1681</v>
      </c>
      <c r="M217" s="10">
        <v>-30535</v>
      </c>
      <c r="N217" s="10">
        <v>-7867.5</v>
      </c>
      <c r="O217" s="10">
        <v>170123</v>
      </c>
      <c r="P217" s="10">
        <v>-2120</v>
      </c>
      <c r="Q217" s="10">
        <v>168003</v>
      </c>
      <c r="R217" s="10">
        <v>-4376</v>
      </c>
      <c r="S217" s="10">
        <v>0</v>
      </c>
      <c r="T217" s="10">
        <v>-4376</v>
      </c>
      <c r="U217" s="10">
        <v>0</v>
      </c>
      <c r="V217" s="10">
        <v>-4376</v>
      </c>
      <c r="W217" s="10">
        <v>172379</v>
      </c>
      <c r="X217" s="10">
        <v>0</v>
      </c>
      <c r="Y217" s="10">
        <v>186143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16020</v>
      </c>
      <c r="AH217" s="10"/>
      <c r="AJ217" s="24">
        <f t="shared" si="149"/>
        <v>-19.164782867340868</v>
      </c>
      <c r="AK217" s="24">
        <f t="shared" si="150"/>
        <v>-6.5714098575405275</v>
      </c>
      <c r="AL217" s="24">
        <f t="shared" si="151"/>
        <v>9.4167161406746885E-2</v>
      </c>
      <c r="AM217" s="24">
        <f t="shared" si="152"/>
        <v>109.73349196906604</v>
      </c>
      <c r="AN217" s="24">
        <f t="shared" si="153"/>
        <v>36.577830656355346</v>
      </c>
    </row>
    <row r="218" spans="1:40" x14ac:dyDescent="0.25">
      <c r="A218" s="19" t="s">
        <v>501</v>
      </c>
      <c r="B218" s="19" t="s">
        <v>502</v>
      </c>
      <c r="C218" s="8" t="s">
        <v>37</v>
      </c>
      <c r="D218" s="9"/>
      <c r="E218" s="9"/>
      <c r="F218" s="9"/>
      <c r="G218" s="10">
        <v>0</v>
      </c>
      <c r="H218" s="10">
        <v>0</v>
      </c>
      <c r="I218" s="10">
        <v>0</v>
      </c>
      <c r="J218" s="10">
        <v>29532</v>
      </c>
      <c r="K218" s="10">
        <v>36134</v>
      </c>
      <c r="L218" s="10">
        <v>40667</v>
      </c>
      <c r="M218" s="10">
        <v>33656</v>
      </c>
      <c r="N218" s="10">
        <v>34997.25</v>
      </c>
      <c r="O218" s="10">
        <v>0</v>
      </c>
      <c r="P218" s="10">
        <v>0</v>
      </c>
      <c r="Q218" s="10">
        <v>0</v>
      </c>
      <c r="R218" s="10">
        <v>27397</v>
      </c>
      <c r="S218" s="10">
        <v>0</v>
      </c>
      <c r="T218" s="10">
        <v>27397</v>
      </c>
      <c r="U218" s="10">
        <v>0</v>
      </c>
      <c r="V218" s="10">
        <v>27397</v>
      </c>
      <c r="W218" s="10">
        <v>-27397</v>
      </c>
      <c r="X218" s="10" t="s">
        <v>455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/>
      <c r="AL218" s="24"/>
    </row>
    <row r="219" spans="1:40" x14ac:dyDescent="0.25">
      <c r="A219" s="19" t="s">
        <v>503</v>
      </c>
      <c r="B219" s="19" t="s">
        <v>504</v>
      </c>
      <c r="C219" s="8" t="s">
        <v>37</v>
      </c>
      <c r="D219" s="9"/>
      <c r="E219" s="9"/>
      <c r="F219" s="9"/>
      <c r="G219" s="10">
        <v>0</v>
      </c>
      <c r="H219" s="10">
        <v>0</v>
      </c>
      <c r="I219" s="10">
        <v>0</v>
      </c>
      <c r="J219" s="10">
        <v>32146</v>
      </c>
      <c r="K219" s="10">
        <v>35051</v>
      </c>
      <c r="L219" s="10">
        <v>36205</v>
      </c>
      <c r="M219" s="10">
        <v>41011</v>
      </c>
      <c r="N219" s="10">
        <v>36103.25</v>
      </c>
      <c r="O219" s="10">
        <v>0</v>
      </c>
      <c r="P219" s="10">
        <v>0</v>
      </c>
      <c r="Q219" s="10">
        <v>0</v>
      </c>
      <c r="R219" s="10">
        <v>32263</v>
      </c>
      <c r="S219" s="10">
        <v>0</v>
      </c>
      <c r="T219" s="10">
        <v>32263</v>
      </c>
      <c r="U219" s="10">
        <v>0</v>
      </c>
      <c r="V219" s="10">
        <v>32263</v>
      </c>
      <c r="W219" s="10">
        <v>-32263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/>
      <c r="AL219" s="24"/>
    </row>
    <row r="220" spans="1:40" x14ac:dyDescent="0.25">
      <c r="A220" s="19" t="s">
        <v>505</v>
      </c>
      <c r="B220" s="19" t="s">
        <v>506</v>
      </c>
      <c r="C220" s="8" t="s">
        <v>37</v>
      </c>
      <c r="D220" s="9"/>
      <c r="E220" s="9"/>
      <c r="F220" s="9"/>
      <c r="G220" s="10">
        <v>0</v>
      </c>
      <c r="H220" s="10">
        <v>0</v>
      </c>
      <c r="I220" s="10">
        <v>0</v>
      </c>
      <c r="J220" s="10">
        <v>7593</v>
      </c>
      <c r="K220" s="10">
        <v>8029</v>
      </c>
      <c r="L220" s="10">
        <v>8281</v>
      </c>
      <c r="M220" s="10">
        <v>10061</v>
      </c>
      <c r="N220" s="10">
        <v>8491</v>
      </c>
      <c r="O220" s="10">
        <v>0</v>
      </c>
      <c r="P220" s="10">
        <v>0</v>
      </c>
      <c r="Q220" s="10">
        <v>0</v>
      </c>
      <c r="R220" s="10">
        <v>8836</v>
      </c>
      <c r="S220" s="10">
        <v>0</v>
      </c>
      <c r="T220" s="10">
        <v>8836</v>
      </c>
      <c r="U220" s="10">
        <v>0</v>
      </c>
      <c r="V220" s="10">
        <v>8836</v>
      </c>
      <c r="W220" s="10">
        <v>-8836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/>
      <c r="AL220" s="24"/>
    </row>
    <row r="221" spans="1:40" x14ac:dyDescent="0.25">
      <c r="A221" s="19" t="s">
        <v>507</v>
      </c>
      <c r="B221" s="19" t="s">
        <v>508</v>
      </c>
      <c r="C221" s="8" t="s">
        <v>37</v>
      </c>
      <c r="D221" s="9"/>
      <c r="E221" s="9"/>
      <c r="F221" s="9"/>
      <c r="G221" s="10">
        <v>0</v>
      </c>
      <c r="H221" s="10">
        <v>0</v>
      </c>
      <c r="I221" s="10">
        <v>0</v>
      </c>
      <c r="J221" s="10">
        <v>4255</v>
      </c>
      <c r="K221" s="10">
        <v>4592</v>
      </c>
      <c r="L221" s="10">
        <v>4419</v>
      </c>
      <c r="M221" s="10">
        <v>4875</v>
      </c>
      <c r="N221" s="10">
        <v>4535.25</v>
      </c>
      <c r="O221" s="10">
        <v>0</v>
      </c>
      <c r="P221" s="10">
        <v>0</v>
      </c>
      <c r="Q221" s="10">
        <v>0</v>
      </c>
      <c r="R221" s="10">
        <v>4158</v>
      </c>
      <c r="S221" s="10">
        <v>0</v>
      </c>
      <c r="T221" s="10">
        <v>4158</v>
      </c>
      <c r="U221" s="10">
        <v>0</v>
      </c>
      <c r="V221" s="10">
        <v>4158</v>
      </c>
      <c r="W221" s="10">
        <v>-4158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/>
      <c r="AL221" s="24"/>
    </row>
    <row r="222" spans="1:40" x14ac:dyDescent="0.25">
      <c r="A222" s="19" t="s">
        <v>509</v>
      </c>
      <c r="B222" s="19" t="s">
        <v>510</v>
      </c>
      <c r="C222" s="8" t="s">
        <v>37</v>
      </c>
      <c r="D222" s="9"/>
      <c r="E222" s="9"/>
      <c r="F222" s="9"/>
      <c r="G222" s="10">
        <v>0</v>
      </c>
      <c r="H222" s="10">
        <v>0</v>
      </c>
      <c r="I222" s="10">
        <v>0</v>
      </c>
      <c r="J222" s="10">
        <v>30742</v>
      </c>
      <c r="K222" s="10">
        <v>32235</v>
      </c>
      <c r="L222" s="10">
        <v>32415</v>
      </c>
      <c r="M222" s="10">
        <v>33149</v>
      </c>
      <c r="N222" s="10">
        <v>32135.25</v>
      </c>
      <c r="O222" s="10">
        <v>0</v>
      </c>
      <c r="P222" s="10">
        <v>0</v>
      </c>
      <c r="Q222" s="10">
        <v>0</v>
      </c>
      <c r="R222" s="10">
        <v>28039</v>
      </c>
      <c r="S222" s="10">
        <v>0</v>
      </c>
      <c r="T222" s="10">
        <v>28039</v>
      </c>
      <c r="U222" s="10">
        <v>0</v>
      </c>
      <c r="V222" s="10">
        <v>28039</v>
      </c>
      <c r="W222" s="10">
        <v>-28039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/>
      <c r="AL222" s="24"/>
    </row>
    <row r="223" spans="1:40" x14ac:dyDescent="0.25">
      <c r="A223" s="19" t="s">
        <v>511</v>
      </c>
      <c r="B223" s="19" t="s">
        <v>512</v>
      </c>
      <c r="C223" s="8" t="s">
        <v>37</v>
      </c>
      <c r="D223" s="9"/>
      <c r="E223" s="9"/>
      <c r="F223" s="9"/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/>
      <c r="AL223" s="24"/>
    </row>
    <row r="224" spans="1:40" x14ac:dyDescent="0.25">
      <c r="A224" s="19" t="s">
        <v>513</v>
      </c>
      <c r="B224" s="19" t="s">
        <v>514</v>
      </c>
      <c r="C224" s="8" t="s">
        <v>37</v>
      </c>
      <c r="D224" s="9"/>
      <c r="E224" s="9"/>
      <c r="F224" s="9"/>
      <c r="G224" s="10">
        <v>0</v>
      </c>
      <c r="H224" s="10">
        <v>0</v>
      </c>
      <c r="I224" s="10">
        <v>0</v>
      </c>
      <c r="J224" s="10">
        <v>20616</v>
      </c>
      <c r="K224" s="10">
        <v>18559</v>
      </c>
      <c r="L224" s="10">
        <v>13288</v>
      </c>
      <c r="M224" s="10">
        <v>-5269</v>
      </c>
      <c r="N224" s="10">
        <v>11798.5</v>
      </c>
      <c r="O224" s="10">
        <v>0</v>
      </c>
      <c r="P224" s="10">
        <v>0</v>
      </c>
      <c r="Q224" s="10">
        <v>0</v>
      </c>
      <c r="R224" s="10">
        <v>9282</v>
      </c>
      <c r="S224" s="10">
        <v>0</v>
      </c>
      <c r="T224" s="10">
        <v>9282</v>
      </c>
      <c r="U224" s="10">
        <v>0</v>
      </c>
      <c r="V224" s="10">
        <v>9282</v>
      </c>
      <c r="W224" s="10">
        <v>-9282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/>
      <c r="AL224" s="24"/>
    </row>
    <row r="225" spans="1:40" x14ac:dyDescent="0.25">
      <c r="A225" s="19" t="s">
        <v>515</v>
      </c>
      <c r="B225" s="19" t="s">
        <v>516</v>
      </c>
      <c r="C225" s="8" t="s">
        <v>37</v>
      </c>
      <c r="D225" s="9"/>
      <c r="E225" s="9"/>
      <c r="F225" s="9"/>
      <c r="G225" s="10">
        <v>0</v>
      </c>
      <c r="H225" s="10">
        <v>0</v>
      </c>
      <c r="I225" s="10">
        <v>0</v>
      </c>
      <c r="J225" s="10">
        <v>37935</v>
      </c>
      <c r="K225" s="10">
        <v>43079</v>
      </c>
      <c r="L225" s="10">
        <v>27450</v>
      </c>
      <c r="M225" s="10">
        <v>34805</v>
      </c>
      <c r="N225" s="10">
        <v>35817.25</v>
      </c>
      <c r="O225" s="10">
        <v>0</v>
      </c>
      <c r="P225" s="10">
        <v>0</v>
      </c>
      <c r="Q225" s="10">
        <v>0</v>
      </c>
      <c r="R225" s="10">
        <v>34996</v>
      </c>
      <c r="S225" s="10">
        <v>0</v>
      </c>
      <c r="T225" s="10">
        <v>34996</v>
      </c>
      <c r="U225" s="10">
        <v>0</v>
      </c>
      <c r="V225" s="10">
        <v>34996</v>
      </c>
      <c r="W225" s="10">
        <v>-34996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/>
      <c r="AL225" s="24"/>
    </row>
    <row r="226" spans="1:40" x14ac:dyDescent="0.25">
      <c r="A226" s="7" t="s">
        <v>517</v>
      </c>
      <c r="B226" s="7" t="s">
        <v>518</v>
      </c>
      <c r="C226" s="8" t="s">
        <v>37</v>
      </c>
      <c r="D226" s="9"/>
      <c r="E226" s="9"/>
      <c r="F226" s="9"/>
      <c r="G226" s="10">
        <v>0</v>
      </c>
      <c r="H226" s="10">
        <v>735</v>
      </c>
      <c r="I226" s="10">
        <v>503</v>
      </c>
      <c r="J226" s="10">
        <v>296</v>
      </c>
      <c r="K226" s="10">
        <v>523</v>
      </c>
      <c r="L226" s="10">
        <v>997</v>
      </c>
      <c r="M226" s="10">
        <v>370</v>
      </c>
      <c r="N226" s="10">
        <v>546.5</v>
      </c>
      <c r="O226" s="10">
        <v>840</v>
      </c>
      <c r="P226" s="10">
        <v>0</v>
      </c>
      <c r="Q226" s="10">
        <v>840</v>
      </c>
      <c r="R226" s="10">
        <v>253</v>
      </c>
      <c r="S226" s="10">
        <v>0</v>
      </c>
      <c r="T226" s="10">
        <v>253</v>
      </c>
      <c r="U226" s="10">
        <v>0</v>
      </c>
      <c r="V226" s="10">
        <v>253</v>
      </c>
      <c r="W226" s="10">
        <v>587</v>
      </c>
      <c r="X226" s="10">
        <v>0</v>
      </c>
      <c r="Y226" s="10">
        <v>735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-105</v>
      </c>
      <c r="AH226" s="10"/>
      <c r="AJ226" s="24">
        <f t="shared" ref="AJ226:AJ230" si="154">(M226-L226)/L226</f>
        <v>-0.62888665997993987</v>
      </c>
      <c r="AK226" s="24">
        <f t="shared" ref="AK226:AK230" si="155">(O226-M226)/M226</f>
        <v>1.2702702702702702</v>
      </c>
      <c r="AL226" s="24">
        <f t="shared" ref="AL226:AL230" si="156">AG226/O226</f>
        <v>-0.125</v>
      </c>
      <c r="AM226" s="24">
        <f t="shared" ref="AM226:AM230" si="157">(Y226-L226)/L226</f>
        <v>-0.26278836509528586</v>
      </c>
      <c r="AN226" s="24">
        <f t="shared" ref="AN226:AN230" si="158">AM226/3</f>
        <v>-8.759612169842862E-2</v>
      </c>
    </row>
    <row r="227" spans="1:40" x14ac:dyDescent="0.25">
      <c r="A227" s="7" t="s">
        <v>519</v>
      </c>
      <c r="B227" s="7" t="s">
        <v>520</v>
      </c>
      <c r="C227" s="8" t="s">
        <v>37</v>
      </c>
      <c r="D227" s="9"/>
      <c r="E227" s="9"/>
      <c r="F227" s="9"/>
      <c r="G227" s="10">
        <v>0</v>
      </c>
      <c r="H227" s="10">
        <v>15223</v>
      </c>
      <c r="I227" s="10">
        <v>18931</v>
      </c>
      <c r="J227" s="10">
        <v>14594</v>
      </c>
      <c r="K227" s="10">
        <v>9009</v>
      </c>
      <c r="L227" s="10">
        <v>10838</v>
      </c>
      <c r="M227" s="10">
        <v>8285</v>
      </c>
      <c r="N227" s="10">
        <v>10681.5</v>
      </c>
      <c r="O227" s="10">
        <v>11549</v>
      </c>
      <c r="P227" s="10">
        <v>0</v>
      </c>
      <c r="Q227" s="10">
        <v>11549</v>
      </c>
      <c r="R227" s="10">
        <v>16331</v>
      </c>
      <c r="S227" s="10">
        <v>2100</v>
      </c>
      <c r="T227" s="10">
        <v>18431</v>
      </c>
      <c r="U227" s="10">
        <v>0</v>
      </c>
      <c r="V227" s="10">
        <v>18431</v>
      </c>
      <c r="W227" s="10">
        <v>-6882</v>
      </c>
      <c r="X227" s="10">
        <v>0</v>
      </c>
      <c r="Y227" s="10">
        <v>15223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3674</v>
      </c>
      <c r="AH227" s="10"/>
      <c r="AJ227" s="24">
        <f t="shared" si="154"/>
        <v>-0.23556006643292121</v>
      </c>
      <c r="AK227" s="24">
        <f t="shared" si="155"/>
        <v>0.39396499698249848</v>
      </c>
      <c r="AL227" s="24">
        <f t="shared" si="156"/>
        <v>0.31812278119317688</v>
      </c>
      <c r="AM227" s="24">
        <f t="shared" si="157"/>
        <v>0.40459494371655286</v>
      </c>
      <c r="AN227" s="24">
        <f t="shared" si="158"/>
        <v>0.13486498123885096</v>
      </c>
    </row>
    <row r="228" spans="1:40" x14ac:dyDescent="0.25">
      <c r="A228" s="7" t="s">
        <v>521</v>
      </c>
      <c r="B228" s="7" t="s">
        <v>522</v>
      </c>
      <c r="C228" s="8" t="s">
        <v>37</v>
      </c>
      <c r="D228" s="9"/>
      <c r="E228" s="9"/>
      <c r="F228" s="9"/>
      <c r="G228" s="10">
        <v>0</v>
      </c>
      <c r="H228" s="10">
        <v>630</v>
      </c>
      <c r="I228" s="10">
        <v>2056</v>
      </c>
      <c r="J228" s="10">
        <v>12</v>
      </c>
      <c r="K228" s="10">
        <v>265</v>
      </c>
      <c r="L228" s="10">
        <v>0</v>
      </c>
      <c r="M228" s="10">
        <v>56</v>
      </c>
      <c r="N228" s="10">
        <v>83.25</v>
      </c>
      <c r="O228" s="10">
        <v>79</v>
      </c>
      <c r="P228" s="10">
        <v>780</v>
      </c>
      <c r="Q228" s="10">
        <v>859</v>
      </c>
      <c r="R228" s="10">
        <v>856</v>
      </c>
      <c r="S228" s="10">
        <v>0</v>
      </c>
      <c r="T228" s="10">
        <v>856</v>
      </c>
      <c r="U228" s="10">
        <v>0</v>
      </c>
      <c r="V228" s="10">
        <v>856</v>
      </c>
      <c r="W228" s="10">
        <v>3</v>
      </c>
      <c r="X228" s="10">
        <v>0</v>
      </c>
      <c r="Y228" s="10">
        <v>630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551</v>
      </c>
      <c r="AH228" s="10"/>
      <c r="AJ228" s="24" t="e">
        <f t="shared" si="154"/>
        <v>#DIV/0!</v>
      </c>
      <c r="AK228" s="24">
        <f t="shared" si="155"/>
        <v>0.4107142857142857</v>
      </c>
      <c r="AL228" s="24">
        <f t="shared" si="156"/>
        <v>6.9746835443037973</v>
      </c>
      <c r="AM228" s="24" t="e">
        <f t="shared" si="157"/>
        <v>#DIV/0!</v>
      </c>
      <c r="AN228" s="24" t="e">
        <f t="shared" si="158"/>
        <v>#DIV/0!</v>
      </c>
    </row>
    <row r="229" spans="1:40" x14ac:dyDescent="0.25">
      <c r="A229" s="7" t="s">
        <v>523</v>
      </c>
      <c r="B229" s="7" t="s">
        <v>524</v>
      </c>
      <c r="C229" s="8" t="s">
        <v>37</v>
      </c>
      <c r="D229" s="9"/>
      <c r="E229" s="9"/>
      <c r="F229" s="9"/>
      <c r="G229" s="10">
        <v>0</v>
      </c>
      <c r="H229" s="10">
        <v>10383</v>
      </c>
      <c r="I229" s="10">
        <v>8350</v>
      </c>
      <c r="J229" s="10">
        <v>18370</v>
      </c>
      <c r="K229" s="10">
        <v>7845</v>
      </c>
      <c r="L229" s="10">
        <v>5984</v>
      </c>
      <c r="M229" s="10">
        <v>7536</v>
      </c>
      <c r="N229" s="10">
        <v>9933.75</v>
      </c>
      <c r="O229" s="10">
        <v>7224</v>
      </c>
      <c r="P229" s="10">
        <v>0</v>
      </c>
      <c r="Q229" s="10">
        <v>7224</v>
      </c>
      <c r="R229" s="10">
        <v>7589</v>
      </c>
      <c r="S229" s="10">
        <v>0</v>
      </c>
      <c r="T229" s="10">
        <v>7589</v>
      </c>
      <c r="U229" s="10">
        <v>0</v>
      </c>
      <c r="V229" s="10">
        <v>7589</v>
      </c>
      <c r="W229" s="10">
        <v>-365</v>
      </c>
      <c r="X229" s="10">
        <v>0</v>
      </c>
      <c r="Y229" s="10">
        <v>10383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3159</v>
      </c>
      <c r="AH229" s="10"/>
      <c r="AJ229" s="24">
        <f t="shared" si="154"/>
        <v>0.25935828877005346</v>
      </c>
      <c r="AK229" s="24">
        <f t="shared" si="155"/>
        <v>-4.1401273885350316E-2</v>
      </c>
      <c r="AL229" s="24">
        <f t="shared" si="156"/>
        <v>0.4372923588039867</v>
      </c>
      <c r="AM229" s="24">
        <f t="shared" si="157"/>
        <v>0.73512700534759357</v>
      </c>
      <c r="AN229" s="24">
        <f t="shared" si="158"/>
        <v>0.24504233511586451</v>
      </c>
    </row>
    <row r="230" spans="1:40" x14ac:dyDescent="0.25">
      <c r="A230" s="7" t="s">
        <v>525</v>
      </c>
      <c r="B230" s="7" t="s">
        <v>526</v>
      </c>
      <c r="C230" s="8" t="s">
        <v>37</v>
      </c>
      <c r="D230" s="9"/>
      <c r="E230" s="9"/>
      <c r="F230" s="9"/>
      <c r="G230" s="10">
        <v>0</v>
      </c>
      <c r="H230" s="10">
        <v>8294</v>
      </c>
      <c r="I230" s="10">
        <v>4239</v>
      </c>
      <c r="J230" s="10">
        <v>3465</v>
      </c>
      <c r="K230" s="10">
        <v>2447</v>
      </c>
      <c r="L230" s="10">
        <v>7061</v>
      </c>
      <c r="M230" s="10">
        <v>2220</v>
      </c>
      <c r="N230" s="10">
        <v>3798.25</v>
      </c>
      <c r="O230" s="10">
        <v>4304</v>
      </c>
      <c r="P230" s="10">
        <v>0</v>
      </c>
      <c r="Q230" s="10">
        <v>4304</v>
      </c>
      <c r="R230" s="10">
        <v>1239</v>
      </c>
      <c r="S230" s="10">
        <v>0</v>
      </c>
      <c r="T230" s="10">
        <v>1239</v>
      </c>
      <c r="U230" s="10">
        <v>0</v>
      </c>
      <c r="V230" s="10">
        <v>1239</v>
      </c>
      <c r="W230" s="10">
        <v>3065</v>
      </c>
      <c r="X230" s="10">
        <v>0</v>
      </c>
      <c r="Y230" s="10">
        <v>8294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3990</v>
      </c>
      <c r="AH230" s="10"/>
      <c r="AJ230" s="24">
        <f t="shared" si="154"/>
        <v>-0.68559694094320922</v>
      </c>
      <c r="AK230" s="24">
        <f t="shared" si="155"/>
        <v>0.9387387387387387</v>
      </c>
      <c r="AL230" s="24">
        <f t="shared" si="156"/>
        <v>0.92704460966542745</v>
      </c>
      <c r="AM230" s="24">
        <f t="shared" si="157"/>
        <v>0.17462115847613652</v>
      </c>
      <c r="AN230" s="24">
        <f t="shared" si="158"/>
        <v>5.8207052825378837E-2</v>
      </c>
    </row>
    <row r="231" spans="1:40" x14ac:dyDescent="0.25">
      <c r="A231" s="7" t="s">
        <v>527</v>
      </c>
      <c r="B231" s="7" t="s">
        <v>528</v>
      </c>
      <c r="C231" s="8" t="s">
        <v>37</v>
      </c>
      <c r="D231" s="9"/>
      <c r="E231" s="9"/>
      <c r="F231" s="9"/>
      <c r="G231" s="10">
        <v>0</v>
      </c>
      <c r="H231" s="10">
        <v>0</v>
      </c>
      <c r="I231" s="10">
        <v>0</v>
      </c>
      <c r="J231" s="10">
        <v>51258</v>
      </c>
      <c r="K231" s="10">
        <v>1785</v>
      </c>
      <c r="L231" s="10">
        <v>0</v>
      </c>
      <c r="M231" s="10">
        <v>0</v>
      </c>
      <c r="N231" s="10">
        <v>13260.75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/>
      <c r="AL231" s="24"/>
    </row>
    <row r="232" spans="1:40" x14ac:dyDescent="0.25">
      <c r="A232" s="7" t="s">
        <v>529</v>
      </c>
      <c r="B232" s="7" t="s">
        <v>530</v>
      </c>
      <c r="C232" s="8" t="s">
        <v>37</v>
      </c>
      <c r="D232" s="9"/>
      <c r="E232" s="9"/>
      <c r="F232" s="9"/>
      <c r="G232" s="10">
        <v>0</v>
      </c>
      <c r="H232" s="10">
        <v>1050</v>
      </c>
      <c r="I232" s="10">
        <v>3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630</v>
      </c>
      <c r="P232" s="10">
        <v>0</v>
      </c>
      <c r="Q232" s="10">
        <v>630</v>
      </c>
      <c r="R232" s="10">
        <v>3</v>
      </c>
      <c r="S232" s="10">
        <v>0</v>
      </c>
      <c r="T232" s="10">
        <v>3</v>
      </c>
      <c r="U232" s="10">
        <v>0</v>
      </c>
      <c r="V232" s="10">
        <v>3</v>
      </c>
      <c r="W232" s="10">
        <v>627</v>
      </c>
      <c r="X232" s="10">
        <v>0</v>
      </c>
      <c r="Y232" s="10">
        <v>1050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420</v>
      </c>
      <c r="AH232" s="10"/>
      <c r="AJ232" s="24" t="e">
        <f t="shared" ref="AJ232:AJ238" si="159">(M232-L232)/L232</f>
        <v>#DIV/0!</v>
      </c>
      <c r="AK232" s="24" t="e">
        <f t="shared" ref="AK232:AK238" si="160">(O232-M232)/M232</f>
        <v>#DIV/0!</v>
      </c>
      <c r="AL232" s="24">
        <f t="shared" ref="AL232:AL238" si="161">AG232/O232</f>
        <v>0.66666666666666663</v>
      </c>
      <c r="AM232" s="24" t="e">
        <f t="shared" ref="AM232:AM238" si="162">(Y232-L232)/L232</f>
        <v>#DIV/0!</v>
      </c>
      <c r="AN232" s="24" t="e">
        <f t="shared" ref="AN232:AN238" si="163">AM232/3</f>
        <v>#DIV/0!</v>
      </c>
    </row>
    <row r="233" spans="1:40" x14ac:dyDescent="0.25">
      <c r="A233" s="7" t="s">
        <v>531</v>
      </c>
      <c r="B233" s="7" t="s">
        <v>532</v>
      </c>
      <c r="C233" s="8" t="s">
        <v>37</v>
      </c>
      <c r="D233" s="9"/>
      <c r="E233" s="9"/>
      <c r="F233" s="9"/>
      <c r="G233" s="10">
        <v>0</v>
      </c>
      <c r="H233" s="10">
        <v>26247</v>
      </c>
      <c r="I233" s="10">
        <v>19605</v>
      </c>
      <c r="J233" s="10">
        <v>16093</v>
      </c>
      <c r="K233" s="10">
        <v>21688</v>
      </c>
      <c r="L233" s="10">
        <v>39723</v>
      </c>
      <c r="M233" s="10">
        <v>37918</v>
      </c>
      <c r="N233" s="10">
        <v>28855.5</v>
      </c>
      <c r="O233" s="10">
        <v>15748</v>
      </c>
      <c r="P233" s="10">
        <v>-2100</v>
      </c>
      <c r="Q233" s="10">
        <v>13648</v>
      </c>
      <c r="R233" s="10">
        <v>19605</v>
      </c>
      <c r="S233" s="10">
        <v>0</v>
      </c>
      <c r="T233" s="10">
        <v>19605</v>
      </c>
      <c r="U233" s="10">
        <v>0</v>
      </c>
      <c r="V233" s="10">
        <v>19605</v>
      </c>
      <c r="W233" s="10">
        <v>-5957</v>
      </c>
      <c r="X233" s="10">
        <v>0</v>
      </c>
      <c r="Y233" s="10">
        <v>26247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10499</v>
      </c>
      <c r="AH233" s="10"/>
      <c r="AJ233" s="24">
        <f t="shared" si="159"/>
        <v>-4.5439669712760866E-2</v>
      </c>
      <c r="AK233" s="24">
        <f t="shared" si="160"/>
        <v>-0.58468273643124635</v>
      </c>
      <c r="AL233" s="24">
        <f t="shared" si="161"/>
        <v>0.66668783337566673</v>
      </c>
      <c r="AM233" s="24">
        <f t="shared" si="162"/>
        <v>-0.33924930141228005</v>
      </c>
      <c r="AN233" s="24">
        <f t="shared" si="163"/>
        <v>-0.11308310047076002</v>
      </c>
    </row>
    <row r="234" spans="1:40" x14ac:dyDescent="0.25">
      <c r="A234" s="7" t="s">
        <v>533</v>
      </c>
      <c r="B234" s="7" t="s">
        <v>534</v>
      </c>
      <c r="C234" s="8" t="s">
        <v>37</v>
      </c>
      <c r="D234" s="9"/>
      <c r="E234" s="9"/>
      <c r="F234" s="9"/>
      <c r="G234" s="10">
        <v>0</v>
      </c>
      <c r="H234" s="10">
        <v>59784</v>
      </c>
      <c r="I234" s="10">
        <v>60923</v>
      </c>
      <c r="J234" s="10">
        <v>23484</v>
      </c>
      <c r="K234" s="10">
        <v>28905</v>
      </c>
      <c r="L234" s="10">
        <v>38298</v>
      </c>
      <c r="M234" s="10">
        <v>40471</v>
      </c>
      <c r="N234" s="10">
        <v>32789.5</v>
      </c>
      <c r="O234" s="10">
        <v>43235</v>
      </c>
      <c r="P234" s="10">
        <v>0</v>
      </c>
      <c r="Q234" s="10">
        <v>43235</v>
      </c>
      <c r="R234" s="10">
        <v>60923</v>
      </c>
      <c r="S234" s="10">
        <v>0</v>
      </c>
      <c r="T234" s="10">
        <v>60923</v>
      </c>
      <c r="U234" s="10">
        <v>0</v>
      </c>
      <c r="V234" s="10">
        <v>60923</v>
      </c>
      <c r="W234" s="10">
        <v>-17688</v>
      </c>
      <c r="X234" s="10">
        <v>0</v>
      </c>
      <c r="Y234" s="10">
        <v>59784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16549</v>
      </c>
      <c r="AH234" s="10"/>
      <c r="AJ234" s="24">
        <f t="shared" si="159"/>
        <v>5.6739255313593397E-2</v>
      </c>
      <c r="AK234" s="24">
        <f t="shared" si="160"/>
        <v>6.8295816757678332E-2</v>
      </c>
      <c r="AL234" s="24">
        <f t="shared" si="161"/>
        <v>0.3827685902625188</v>
      </c>
      <c r="AM234" s="24">
        <f t="shared" si="162"/>
        <v>0.56102146326178914</v>
      </c>
      <c r="AN234" s="24">
        <f t="shared" si="163"/>
        <v>0.18700715442059637</v>
      </c>
    </row>
    <row r="235" spans="1:40" x14ac:dyDescent="0.25">
      <c r="A235" s="7" t="s">
        <v>535</v>
      </c>
      <c r="B235" s="7" t="s">
        <v>536</v>
      </c>
      <c r="C235" s="8" t="s">
        <v>37</v>
      </c>
      <c r="D235" s="9"/>
      <c r="E235" s="9"/>
      <c r="F235" s="9"/>
      <c r="G235" s="10">
        <v>0</v>
      </c>
      <c r="H235" s="10">
        <v>78877</v>
      </c>
      <c r="I235" s="10">
        <v>53301</v>
      </c>
      <c r="J235" s="10">
        <v>32625</v>
      </c>
      <c r="K235" s="10">
        <v>65228</v>
      </c>
      <c r="L235" s="10">
        <v>59644</v>
      </c>
      <c r="M235" s="10">
        <v>52258</v>
      </c>
      <c r="N235" s="10">
        <v>52438.75</v>
      </c>
      <c r="O235" s="10">
        <v>53680</v>
      </c>
      <c r="P235" s="10">
        <v>0</v>
      </c>
      <c r="Q235" s="10">
        <v>53680</v>
      </c>
      <c r="R235" s="10">
        <v>34904</v>
      </c>
      <c r="S235" s="10">
        <v>18397</v>
      </c>
      <c r="T235" s="10">
        <v>53301</v>
      </c>
      <c r="U235" s="10">
        <v>0</v>
      </c>
      <c r="V235" s="10">
        <v>53301</v>
      </c>
      <c r="W235" s="10">
        <v>379</v>
      </c>
      <c r="X235" s="10">
        <v>0</v>
      </c>
      <c r="Y235" s="10">
        <v>78877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25197</v>
      </c>
      <c r="AH235" s="10"/>
      <c r="AJ235" s="24">
        <f t="shared" si="159"/>
        <v>-0.12383475286701093</v>
      </c>
      <c r="AK235" s="24">
        <f t="shared" si="160"/>
        <v>2.7211144705116919E-2</v>
      </c>
      <c r="AL235" s="24">
        <f t="shared" si="161"/>
        <v>0.46939269746646795</v>
      </c>
      <c r="AM235" s="24">
        <f t="shared" si="162"/>
        <v>0.32246328214070147</v>
      </c>
      <c r="AN235" s="24">
        <f t="shared" si="163"/>
        <v>0.10748776071356715</v>
      </c>
    </row>
    <row r="236" spans="1:40" x14ac:dyDescent="0.25">
      <c r="A236" s="7" t="s">
        <v>537</v>
      </c>
      <c r="B236" s="7" t="s">
        <v>538</v>
      </c>
      <c r="C236" s="8" t="s">
        <v>37</v>
      </c>
      <c r="D236" s="9"/>
      <c r="E236" s="9"/>
      <c r="F236" s="9"/>
      <c r="G236" s="10">
        <v>0</v>
      </c>
      <c r="H236" s="10">
        <v>20998</v>
      </c>
      <c r="I236" s="10">
        <v>69189</v>
      </c>
      <c r="J236" s="10">
        <v>28314</v>
      </c>
      <c r="K236" s="10">
        <v>71752</v>
      </c>
      <c r="L236" s="10">
        <v>74003</v>
      </c>
      <c r="M236" s="10">
        <v>62442</v>
      </c>
      <c r="N236" s="10">
        <v>59127.75</v>
      </c>
      <c r="O236" s="10">
        <v>13438</v>
      </c>
      <c r="P236" s="10">
        <v>98780</v>
      </c>
      <c r="Q236" s="10">
        <v>112218</v>
      </c>
      <c r="R236" s="10">
        <v>59377</v>
      </c>
      <c r="S236" s="10">
        <v>9812</v>
      </c>
      <c r="T236" s="10">
        <v>69189</v>
      </c>
      <c r="U236" s="10">
        <v>0</v>
      </c>
      <c r="V236" s="10">
        <v>69189</v>
      </c>
      <c r="W236" s="10">
        <v>43029</v>
      </c>
      <c r="X236" s="10">
        <v>0</v>
      </c>
      <c r="Y236" s="10">
        <v>20998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7560</v>
      </c>
      <c r="AH236" s="10"/>
      <c r="AJ236" s="24">
        <f t="shared" si="159"/>
        <v>-0.15622339634879667</v>
      </c>
      <c r="AK236" s="24">
        <f t="shared" si="160"/>
        <v>-0.78479228724256112</v>
      </c>
      <c r="AL236" s="24">
        <f t="shared" si="161"/>
        <v>0.56258371781515104</v>
      </c>
      <c r="AM236" s="24">
        <f t="shared" si="162"/>
        <v>-0.71625474642919884</v>
      </c>
      <c r="AN236" s="24">
        <f t="shared" si="163"/>
        <v>-0.23875158214306627</v>
      </c>
    </row>
    <row r="237" spans="1:40" x14ac:dyDescent="0.25">
      <c r="A237" s="7" t="s">
        <v>539</v>
      </c>
      <c r="B237" s="7" t="s">
        <v>540</v>
      </c>
      <c r="C237" s="8" t="s">
        <v>37</v>
      </c>
      <c r="D237" s="9"/>
      <c r="E237" s="9"/>
      <c r="F237" s="9"/>
      <c r="G237" s="10">
        <v>0</v>
      </c>
      <c r="H237" s="10">
        <v>10184</v>
      </c>
      <c r="I237" s="10">
        <v>1979</v>
      </c>
      <c r="J237" s="10">
        <v>197</v>
      </c>
      <c r="K237" s="10">
        <v>4030</v>
      </c>
      <c r="L237" s="10">
        <v>8116</v>
      </c>
      <c r="M237" s="10">
        <v>1772</v>
      </c>
      <c r="N237" s="10">
        <v>3528.75</v>
      </c>
      <c r="O237" s="10">
        <v>8399</v>
      </c>
      <c r="P237" s="10">
        <v>0</v>
      </c>
      <c r="Q237" s="10">
        <v>8399</v>
      </c>
      <c r="R237" s="10">
        <v>1774</v>
      </c>
      <c r="S237" s="10">
        <v>205</v>
      </c>
      <c r="T237" s="10">
        <v>1979</v>
      </c>
      <c r="U237" s="10">
        <v>0</v>
      </c>
      <c r="V237" s="10">
        <v>1979</v>
      </c>
      <c r="W237" s="10">
        <v>6420</v>
      </c>
      <c r="X237" s="10">
        <v>0</v>
      </c>
      <c r="Y237" s="10">
        <v>10184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1785</v>
      </c>
      <c r="AH237" s="10"/>
      <c r="AJ237" s="24">
        <f t="shared" si="159"/>
        <v>-0.78166584524396254</v>
      </c>
      <c r="AK237" s="24">
        <f t="shared" si="160"/>
        <v>3.739841986455982</v>
      </c>
      <c r="AL237" s="24">
        <f t="shared" si="161"/>
        <v>0.21252530063102751</v>
      </c>
      <c r="AM237" s="24">
        <f t="shared" si="162"/>
        <v>0.25480532281912271</v>
      </c>
      <c r="AN237" s="24">
        <f t="shared" si="163"/>
        <v>8.4935107606374238E-2</v>
      </c>
    </row>
    <row r="238" spans="1:40" x14ac:dyDescent="0.25">
      <c r="A238" s="7" t="s">
        <v>541</v>
      </c>
      <c r="B238" s="7" t="s">
        <v>542</v>
      </c>
      <c r="C238" s="8" t="s">
        <v>37</v>
      </c>
      <c r="D238" s="9"/>
      <c r="E238" s="9"/>
      <c r="F238" s="9"/>
      <c r="G238" s="10">
        <v>0</v>
      </c>
      <c r="H238" s="10">
        <v>6800</v>
      </c>
      <c r="I238" s="10">
        <v>6767</v>
      </c>
      <c r="J238" s="10">
        <v>3746</v>
      </c>
      <c r="K238" s="10">
        <v>4128</v>
      </c>
      <c r="L238" s="10">
        <v>5907</v>
      </c>
      <c r="M238" s="10">
        <v>6372</v>
      </c>
      <c r="N238" s="10">
        <v>5038.25</v>
      </c>
      <c r="O238" s="10">
        <v>6375</v>
      </c>
      <c r="P238" s="10">
        <v>0</v>
      </c>
      <c r="Q238" s="10">
        <v>6375</v>
      </c>
      <c r="R238" s="10">
        <v>6767</v>
      </c>
      <c r="S238" s="10">
        <v>0</v>
      </c>
      <c r="T238" s="10">
        <v>6767</v>
      </c>
      <c r="U238" s="10">
        <v>0</v>
      </c>
      <c r="V238" s="10">
        <v>6767</v>
      </c>
      <c r="W238" s="10">
        <v>-392</v>
      </c>
      <c r="X238" s="10">
        <v>0</v>
      </c>
      <c r="Y238" s="10">
        <v>6800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425</v>
      </c>
      <c r="AH238" s="10"/>
      <c r="AJ238" s="24">
        <f t="shared" si="159"/>
        <v>7.8720162519045206E-2</v>
      </c>
      <c r="AK238" s="24">
        <f t="shared" si="160"/>
        <v>4.7080979284369113E-4</v>
      </c>
      <c r="AL238" s="24">
        <f t="shared" si="161"/>
        <v>6.6666666666666666E-2</v>
      </c>
      <c r="AM238" s="24">
        <f t="shared" si="162"/>
        <v>0.15117657017098357</v>
      </c>
      <c r="AN238" s="24">
        <f t="shared" si="163"/>
        <v>5.0392190056994524E-2</v>
      </c>
    </row>
    <row r="239" spans="1:40" x14ac:dyDescent="0.25">
      <c r="A239" s="7" t="s">
        <v>543</v>
      </c>
      <c r="B239" s="7" t="s">
        <v>544</v>
      </c>
      <c r="C239" s="8" t="s">
        <v>37</v>
      </c>
      <c r="D239" s="9"/>
      <c r="E239" s="9"/>
      <c r="F239" s="9"/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/>
      <c r="AL239" s="24"/>
    </row>
    <row r="240" spans="1:40" x14ac:dyDescent="0.25">
      <c r="A240" s="7" t="s">
        <v>545</v>
      </c>
      <c r="B240" s="7" t="s">
        <v>546</v>
      </c>
      <c r="C240" s="8" t="s">
        <v>37</v>
      </c>
      <c r="D240" s="9"/>
      <c r="E240" s="9"/>
      <c r="F240" s="9"/>
      <c r="G240" s="10">
        <v>0</v>
      </c>
      <c r="H240" s="10">
        <v>4404</v>
      </c>
      <c r="I240" s="10">
        <v>3629</v>
      </c>
      <c r="J240" s="10">
        <v>5313</v>
      </c>
      <c r="K240" s="10">
        <v>4933</v>
      </c>
      <c r="L240" s="10">
        <v>4003</v>
      </c>
      <c r="M240" s="10">
        <v>3901</v>
      </c>
      <c r="N240" s="10">
        <v>4537.5</v>
      </c>
      <c r="O240" s="10">
        <v>3774</v>
      </c>
      <c r="P240" s="10">
        <v>0</v>
      </c>
      <c r="Q240" s="10">
        <v>3774</v>
      </c>
      <c r="R240" s="10">
        <v>3629</v>
      </c>
      <c r="S240" s="10">
        <v>0</v>
      </c>
      <c r="T240" s="10">
        <v>3629</v>
      </c>
      <c r="U240" s="10">
        <v>0</v>
      </c>
      <c r="V240" s="10">
        <v>3629</v>
      </c>
      <c r="W240" s="10">
        <v>145</v>
      </c>
      <c r="X240" s="10">
        <v>0</v>
      </c>
      <c r="Y240" s="10">
        <v>4404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630</v>
      </c>
      <c r="AH240" s="10"/>
      <c r="AJ240" s="24">
        <f t="shared" ref="AJ240:AJ242" si="164">(M240-L240)/L240</f>
        <v>-2.5480889333000249E-2</v>
      </c>
      <c r="AK240" s="24">
        <f t="shared" ref="AK240:AK242" si="165">(O240-M240)/M240</f>
        <v>-3.2555754934632149E-2</v>
      </c>
      <c r="AL240" s="24">
        <f t="shared" ref="AL240:AL242" si="166">AG240/O240</f>
        <v>0.16693163751987281</v>
      </c>
      <c r="AM240" s="24">
        <f t="shared" ref="AM240:AM242" si="167">(Y240-L240)/L240</f>
        <v>0.10017486884836373</v>
      </c>
      <c r="AN240" s="24">
        <f t="shared" ref="AN240:AN242" si="168">AM240/3</f>
        <v>3.3391622949454573E-2</v>
      </c>
    </row>
    <row r="241" spans="1:40" x14ac:dyDescent="0.25">
      <c r="A241" s="7" t="s">
        <v>547</v>
      </c>
      <c r="B241" s="7" t="s">
        <v>548</v>
      </c>
      <c r="C241" s="8" t="s">
        <v>37</v>
      </c>
      <c r="D241" s="9"/>
      <c r="E241" s="9"/>
      <c r="F241" s="9"/>
      <c r="G241" s="10">
        <v>0</v>
      </c>
      <c r="H241" s="10">
        <v>3150</v>
      </c>
      <c r="I241" s="10">
        <v>2996</v>
      </c>
      <c r="J241" s="10">
        <v>1818</v>
      </c>
      <c r="K241" s="10">
        <v>2171</v>
      </c>
      <c r="L241" s="10">
        <v>2061</v>
      </c>
      <c r="M241" s="10">
        <v>1546</v>
      </c>
      <c r="N241" s="10">
        <v>1899</v>
      </c>
      <c r="O241" s="10">
        <v>1680</v>
      </c>
      <c r="P241" s="10">
        <v>300</v>
      </c>
      <c r="Q241" s="10">
        <v>1980</v>
      </c>
      <c r="R241" s="10">
        <v>2996</v>
      </c>
      <c r="S241" s="10">
        <v>0</v>
      </c>
      <c r="T241" s="10">
        <v>2996</v>
      </c>
      <c r="U241" s="10">
        <v>0</v>
      </c>
      <c r="V241" s="10">
        <v>2996</v>
      </c>
      <c r="W241" s="10">
        <v>-1016</v>
      </c>
      <c r="X241" s="10">
        <v>0</v>
      </c>
      <c r="Y241" s="10">
        <v>3150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1470</v>
      </c>
      <c r="AH241" s="10"/>
      <c r="AJ241" s="24">
        <f t="shared" si="164"/>
        <v>-0.24987869966035905</v>
      </c>
      <c r="AK241" s="24">
        <f t="shared" si="165"/>
        <v>8.6675291073738683E-2</v>
      </c>
      <c r="AL241" s="24">
        <f t="shared" si="166"/>
        <v>0.875</v>
      </c>
      <c r="AM241" s="24">
        <f t="shared" si="167"/>
        <v>0.52838427947598254</v>
      </c>
      <c r="AN241" s="24">
        <f t="shared" si="168"/>
        <v>0.17612809315866085</v>
      </c>
    </row>
    <row r="242" spans="1:40" x14ac:dyDescent="0.25">
      <c r="A242" s="7" t="s">
        <v>549</v>
      </c>
      <c r="B242" s="7" t="s">
        <v>550</v>
      </c>
      <c r="C242" s="8" t="s">
        <v>37</v>
      </c>
      <c r="D242" s="9"/>
      <c r="E242" s="9"/>
      <c r="F242" s="9"/>
      <c r="G242" s="10">
        <v>0</v>
      </c>
      <c r="H242" s="10">
        <v>1396</v>
      </c>
      <c r="I242" s="10">
        <v>1272</v>
      </c>
      <c r="J242" s="10">
        <v>1941</v>
      </c>
      <c r="K242" s="10">
        <v>8649</v>
      </c>
      <c r="L242" s="10">
        <v>1027</v>
      </c>
      <c r="M242" s="10">
        <v>217</v>
      </c>
      <c r="N242" s="10">
        <v>2958.5</v>
      </c>
      <c r="O242" s="10">
        <v>420</v>
      </c>
      <c r="P242" s="10">
        <v>900</v>
      </c>
      <c r="Q242" s="10">
        <v>1320</v>
      </c>
      <c r="R242" s="10">
        <v>1272</v>
      </c>
      <c r="S242" s="10">
        <v>0</v>
      </c>
      <c r="T242" s="10">
        <v>1272</v>
      </c>
      <c r="U242" s="10">
        <v>0</v>
      </c>
      <c r="V242" s="10">
        <v>1272</v>
      </c>
      <c r="W242" s="10">
        <v>48</v>
      </c>
      <c r="X242" s="10">
        <v>0</v>
      </c>
      <c r="Y242" s="10">
        <v>1396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976</v>
      </c>
      <c r="AH242" s="10"/>
      <c r="AJ242" s="24">
        <f t="shared" si="164"/>
        <v>-0.78870496592015582</v>
      </c>
      <c r="AK242" s="24">
        <f t="shared" si="165"/>
        <v>0.93548387096774188</v>
      </c>
      <c r="AL242" s="24">
        <f t="shared" si="166"/>
        <v>2.323809523809524</v>
      </c>
      <c r="AM242" s="24">
        <f t="shared" si="167"/>
        <v>0.35929892891918208</v>
      </c>
      <c r="AN242" s="24">
        <f t="shared" si="168"/>
        <v>0.11976630963972736</v>
      </c>
    </row>
    <row r="243" spans="1:40" x14ac:dyDescent="0.25">
      <c r="A243" s="7" t="s">
        <v>551</v>
      </c>
      <c r="B243" s="7" t="s">
        <v>552</v>
      </c>
      <c r="C243" s="8" t="s">
        <v>37</v>
      </c>
      <c r="D243" s="9"/>
      <c r="E243" s="9"/>
      <c r="F243" s="9"/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/>
      <c r="AL243" s="24"/>
    </row>
    <row r="244" spans="1:40" x14ac:dyDescent="0.25">
      <c r="A244" s="7" t="s">
        <v>553</v>
      </c>
      <c r="B244" s="7" t="s">
        <v>554</v>
      </c>
      <c r="C244" s="8" t="s">
        <v>37</v>
      </c>
      <c r="D244" s="9"/>
      <c r="E244" s="9"/>
      <c r="F244" s="9"/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/>
      <c r="AL244" s="24"/>
    </row>
    <row r="245" spans="1:40" x14ac:dyDescent="0.25">
      <c r="A245" s="7" t="s">
        <v>555</v>
      </c>
      <c r="B245" s="7" t="s">
        <v>556</v>
      </c>
      <c r="C245" s="8" t="s">
        <v>37</v>
      </c>
      <c r="D245" s="9"/>
      <c r="E245" s="9"/>
      <c r="F245" s="9"/>
      <c r="G245" s="10">
        <v>0</v>
      </c>
      <c r="H245" s="10">
        <v>105</v>
      </c>
      <c r="I245" s="10">
        <v>0</v>
      </c>
      <c r="J245" s="10">
        <v>499</v>
      </c>
      <c r="K245" s="10">
        <v>0</v>
      </c>
      <c r="L245" s="10">
        <v>0</v>
      </c>
      <c r="M245" s="10">
        <v>0</v>
      </c>
      <c r="N245" s="10">
        <v>124.75</v>
      </c>
      <c r="O245" s="10">
        <v>105</v>
      </c>
      <c r="P245" s="10">
        <v>0</v>
      </c>
      <c r="Q245" s="10">
        <v>105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105</v>
      </c>
      <c r="X245" s="10">
        <v>0</v>
      </c>
      <c r="Y245" s="10">
        <v>105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/>
      <c r="AJ245" s="24" t="e">
        <f t="shared" ref="AJ245:AJ246" si="169">(M245-L245)/L245</f>
        <v>#DIV/0!</v>
      </c>
      <c r="AK245" s="24" t="e">
        <f t="shared" ref="AK245:AK246" si="170">(O245-M245)/M245</f>
        <v>#DIV/0!</v>
      </c>
      <c r="AL245" s="24">
        <f t="shared" ref="AL245:AL246" si="171">AG245/O245</f>
        <v>0</v>
      </c>
      <c r="AM245" s="24" t="e">
        <f t="shared" ref="AM245:AM246" si="172">(Y245-L245)/L245</f>
        <v>#DIV/0!</v>
      </c>
      <c r="AN245" s="24" t="e">
        <f t="shared" ref="AN245:AN246" si="173">AM245/3</f>
        <v>#DIV/0!</v>
      </c>
    </row>
    <row r="246" spans="1:40" x14ac:dyDescent="0.25">
      <c r="A246" s="7" t="s">
        <v>557</v>
      </c>
      <c r="B246" s="7" t="s">
        <v>558</v>
      </c>
      <c r="C246" s="8" t="s">
        <v>37</v>
      </c>
      <c r="D246" s="9"/>
      <c r="E246" s="9"/>
      <c r="F246" s="9"/>
      <c r="G246" s="10">
        <v>0</v>
      </c>
      <c r="H246" s="10">
        <v>11129</v>
      </c>
      <c r="I246" s="10">
        <v>11268</v>
      </c>
      <c r="J246" s="10">
        <v>14617</v>
      </c>
      <c r="K246" s="10">
        <v>12495</v>
      </c>
      <c r="L246" s="10">
        <v>11767</v>
      </c>
      <c r="M246" s="10">
        <v>13648</v>
      </c>
      <c r="N246" s="10">
        <v>13131.75</v>
      </c>
      <c r="O246" s="10">
        <v>9974</v>
      </c>
      <c r="P246" s="10">
        <v>-900</v>
      </c>
      <c r="Q246" s="10">
        <v>9074</v>
      </c>
      <c r="R246" s="10">
        <v>10768</v>
      </c>
      <c r="S246" s="10">
        <v>0</v>
      </c>
      <c r="T246" s="10">
        <v>10768</v>
      </c>
      <c r="U246" s="10">
        <v>0</v>
      </c>
      <c r="V246" s="10">
        <v>10768</v>
      </c>
      <c r="W246" s="10">
        <v>-1694</v>
      </c>
      <c r="X246" s="10">
        <v>0</v>
      </c>
      <c r="Y246" s="10">
        <v>11129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1155</v>
      </c>
      <c r="AH246" s="10"/>
      <c r="AJ246" s="24">
        <f t="shared" si="169"/>
        <v>0.15985382850344182</v>
      </c>
      <c r="AK246" s="24">
        <f t="shared" si="170"/>
        <v>-0.26919695193434934</v>
      </c>
      <c r="AL246" s="24">
        <f t="shared" si="171"/>
        <v>0.11580108281531983</v>
      </c>
      <c r="AM246" s="24">
        <f t="shared" si="172"/>
        <v>-5.4219427211693719E-2</v>
      </c>
      <c r="AN246" s="24">
        <f t="shared" si="173"/>
        <v>-1.8073142403897905E-2</v>
      </c>
    </row>
    <row r="247" spans="1:40" x14ac:dyDescent="0.25">
      <c r="A247" s="7" t="s">
        <v>559</v>
      </c>
      <c r="B247" s="7" t="s">
        <v>560</v>
      </c>
      <c r="C247" s="8" t="s">
        <v>37</v>
      </c>
      <c r="D247" s="9"/>
      <c r="E247" s="9"/>
      <c r="F247" s="9"/>
      <c r="G247" s="10">
        <v>0</v>
      </c>
      <c r="H247" s="10">
        <v>0</v>
      </c>
      <c r="I247" s="10">
        <v>0</v>
      </c>
      <c r="J247" s="10">
        <v>17651</v>
      </c>
      <c r="K247" s="10">
        <v>0</v>
      </c>
      <c r="L247" s="10">
        <v>0</v>
      </c>
      <c r="M247" s="10">
        <v>0</v>
      </c>
      <c r="N247" s="10">
        <v>4412.75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/>
      <c r="AL247" s="24"/>
    </row>
    <row r="248" spans="1:40" x14ac:dyDescent="0.25">
      <c r="A248" s="7" t="s">
        <v>561</v>
      </c>
      <c r="B248" s="7" t="s">
        <v>562</v>
      </c>
      <c r="C248" s="8" t="s">
        <v>37</v>
      </c>
      <c r="D248" s="9"/>
      <c r="E248" s="9"/>
      <c r="F248" s="9"/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 t="s">
        <v>563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/>
      <c r="AL248" s="24"/>
    </row>
    <row r="249" spans="1:40" ht="15.75" thickBot="1" x14ac:dyDescent="0.3">
      <c r="A249" s="15" t="s">
        <v>564</v>
      </c>
      <c r="B249" s="16" t="s">
        <v>565</v>
      </c>
      <c r="C249" s="16"/>
      <c r="D249" s="17">
        <v>0</v>
      </c>
      <c r="E249" s="17">
        <v>0</v>
      </c>
      <c r="F249" s="17">
        <v>0</v>
      </c>
      <c r="G249" s="17">
        <v>0</v>
      </c>
      <c r="H249" s="17">
        <v>1275021</v>
      </c>
      <c r="I249" s="17">
        <v>927991</v>
      </c>
      <c r="J249" s="17">
        <v>1112404</v>
      </c>
      <c r="K249" s="17">
        <v>1130809</v>
      </c>
      <c r="L249" s="17">
        <v>1150138</v>
      </c>
      <c r="M249" s="17">
        <v>1088278</v>
      </c>
      <c r="N249" s="17">
        <v>1120407.25</v>
      </c>
      <c r="O249" s="17">
        <v>1126646</v>
      </c>
      <c r="P249" s="17">
        <v>-27383</v>
      </c>
      <c r="Q249" s="17">
        <v>1099263</v>
      </c>
      <c r="R249" s="17">
        <v>976041</v>
      </c>
      <c r="S249" s="17">
        <v>30514</v>
      </c>
      <c r="T249" s="17">
        <v>1006555</v>
      </c>
      <c r="U249" s="17">
        <v>0</v>
      </c>
      <c r="V249" s="17">
        <v>1006555</v>
      </c>
      <c r="W249" s="17">
        <v>92708</v>
      </c>
      <c r="X249" s="17">
        <v>0</v>
      </c>
      <c r="Y249" s="17">
        <v>1275021</v>
      </c>
      <c r="Z249" s="17">
        <v>0</v>
      </c>
      <c r="AA249" s="17">
        <v>0</v>
      </c>
      <c r="AB249" s="17">
        <v>0</v>
      </c>
      <c r="AC249" s="17">
        <v>0</v>
      </c>
      <c r="AD249" s="17">
        <v>0</v>
      </c>
      <c r="AE249" s="17">
        <v>0</v>
      </c>
      <c r="AF249" s="17">
        <v>0</v>
      </c>
      <c r="AG249" s="17">
        <v>148375</v>
      </c>
      <c r="AH249" s="17">
        <v>0</v>
      </c>
      <c r="AJ249" s="24">
        <f t="shared" ref="AJ249" si="174">(M249-L249)/L249</f>
        <v>-5.378485016580619E-2</v>
      </c>
      <c r="AK249" s="24">
        <f t="shared" ref="AK249" si="175">(O249-M249)/M249</f>
        <v>3.5255697533167075E-2</v>
      </c>
      <c r="AL249" s="24">
        <f>AG249/O249</f>
        <v>0.13169620271141069</v>
      </c>
      <c r="AM249" s="24">
        <f t="shared" ref="AM249" si="176">(Y249-L249)/L249</f>
        <v>0.10858088333747776</v>
      </c>
      <c r="AN249" s="24">
        <f t="shared" ref="AN249" si="177">AM249/3</f>
        <v>3.619362777915925E-2</v>
      </c>
    </row>
    <row r="250" spans="1:40" ht="15.75" thickTop="1" x14ac:dyDescent="0.25">
      <c r="A250" s="7" t="s">
        <v>566</v>
      </c>
      <c r="B250" s="7" t="s">
        <v>567</v>
      </c>
      <c r="C250" s="8" t="s">
        <v>37</v>
      </c>
      <c r="D250" s="9"/>
      <c r="E250" s="9"/>
      <c r="F250" s="9"/>
      <c r="G250" s="10">
        <v>0</v>
      </c>
      <c r="H250" s="10">
        <v>0</v>
      </c>
      <c r="I250" s="10">
        <v>62015</v>
      </c>
      <c r="J250" s="10">
        <v>51440</v>
      </c>
      <c r="K250" s="10">
        <v>0</v>
      </c>
      <c r="L250" s="10">
        <v>0</v>
      </c>
      <c r="M250" s="10">
        <v>0</v>
      </c>
      <c r="N250" s="10">
        <v>12860</v>
      </c>
      <c r="O250" s="10">
        <v>0</v>
      </c>
      <c r="P250" s="10">
        <v>0</v>
      </c>
      <c r="Q250" s="10">
        <v>0</v>
      </c>
      <c r="R250" s="10">
        <v>62015</v>
      </c>
      <c r="S250" s="10">
        <v>0</v>
      </c>
      <c r="T250" s="10">
        <v>62015</v>
      </c>
      <c r="U250" s="10">
        <v>0</v>
      </c>
      <c r="V250" s="10">
        <v>62015</v>
      </c>
      <c r="W250" s="10">
        <v>-62015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/>
      <c r="AL250" s="24"/>
    </row>
    <row r="251" spans="1:40" x14ac:dyDescent="0.25">
      <c r="A251" s="7" t="s">
        <v>568</v>
      </c>
      <c r="B251" s="7" t="s">
        <v>569</v>
      </c>
      <c r="C251" s="8" t="s">
        <v>37</v>
      </c>
      <c r="D251" s="9"/>
      <c r="E251" s="9"/>
      <c r="F251" s="9"/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/>
      <c r="AL251" s="24"/>
    </row>
    <row r="252" spans="1:40" x14ac:dyDescent="0.25">
      <c r="A252" s="7" t="s">
        <v>570</v>
      </c>
      <c r="B252" s="7" t="s">
        <v>571</v>
      </c>
      <c r="C252" s="8" t="s">
        <v>37</v>
      </c>
      <c r="D252" s="9"/>
      <c r="E252" s="9"/>
      <c r="F252" s="9"/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/>
      <c r="AL252" s="24"/>
    </row>
    <row r="253" spans="1:40" x14ac:dyDescent="0.25">
      <c r="A253" s="7" t="s">
        <v>572</v>
      </c>
      <c r="B253" s="7" t="s">
        <v>500</v>
      </c>
      <c r="C253" s="8" t="s">
        <v>37</v>
      </c>
      <c r="D253" s="9"/>
      <c r="E253" s="9"/>
      <c r="F253" s="9"/>
      <c r="G253" s="10">
        <v>0</v>
      </c>
      <c r="H253" s="10">
        <v>0</v>
      </c>
      <c r="I253" s="10">
        <v>9319</v>
      </c>
      <c r="J253" s="10">
        <v>26</v>
      </c>
      <c r="K253" s="10">
        <v>0</v>
      </c>
      <c r="L253" s="10">
        <v>0</v>
      </c>
      <c r="M253" s="10">
        <v>0</v>
      </c>
      <c r="N253" s="10">
        <v>6.5</v>
      </c>
      <c r="O253" s="10">
        <v>0</v>
      </c>
      <c r="P253" s="10">
        <v>0</v>
      </c>
      <c r="Q253" s="10">
        <v>0</v>
      </c>
      <c r="R253" s="10">
        <v>2316</v>
      </c>
      <c r="S253" s="10">
        <v>1003</v>
      </c>
      <c r="T253" s="10">
        <v>3319</v>
      </c>
      <c r="U253" s="10">
        <v>0</v>
      </c>
      <c r="V253" s="10">
        <v>3319</v>
      </c>
      <c r="W253" s="10">
        <v>-3319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/>
      <c r="AL253" s="24"/>
    </row>
    <row r="254" spans="1:40" x14ac:dyDescent="0.25">
      <c r="A254" s="19" t="s">
        <v>573</v>
      </c>
      <c r="B254" s="19" t="s">
        <v>574</v>
      </c>
      <c r="C254" s="8" t="s">
        <v>37</v>
      </c>
      <c r="D254" s="9"/>
      <c r="E254" s="9"/>
      <c r="F254" s="9"/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/>
      <c r="AL254" s="24"/>
    </row>
    <row r="255" spans="1:40" x14ac:dyDescent="0.25">
      <c r="A255" s="19" t="s">
        <v>575</v>
      </c>
      <c r="B255" s="19" t="s">
        <v>504</v>
      </c>
      <c r="C255" s="8" t="s">
        <v>37</v>
      </c>
      <c r="D255" s="9"/>
      <c r="E255" s="9"/>
      <c r="F255" s="9"/>
      <c r="G255" s="10">
        <v>0</v>
      </c>
      <c r="H255" s="10">
        <v>0</v>
      </c>
      <c r="I255" s="10">
        <v>0</v>
      </c>
      <c r="J255" s="10">
        <v>713</v>
      </c>
      <c r="K255" s="10">
        <v>0</v>
      </c>
      <c r="L255" s="10">
        <v>0</v>
      </c>
      <c r="M255" s="10">
        <v>0</v>
      </c>
      <c r="N255" s="10">
        <v>178.25</v>
      </c>
      <c r="O255" s="10">
        <v>0</v>
      </c>
      <c r="P255" s="10">
        <v>0</v>
      </c>
      <c r="Q255" s="10">
        <v>0</v>
      </c>
      <c r="R255" s="10">
        <v>1372</v>
      </c>
      <c r="S255" s="10">
        <v>0</v>
      </c>
      <c r="T255" s="10">
        <v>1372</v>
      </c>
      <c r="U255" s="10">
        <v>0</v>
      </c>
      <c r="V255" s="10">
        <v>1372</v>
      </c>
      <c r="W255" s="10">
        <v>-1372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/>
      <c r="AL255" s="24"/>
    </row>
    <row r="256" spans="1:40" x14ac:dyDescent="0.25">
      <c r="A256" s="19" t="s">
        <v>576</v>
      </c>
      <c r="B256" s="19" t="s">
        <v>577</v>
      </c>
      <c r="C256" s="8" t="s">
        <v>37</v>
      </c>
      <c r="D256" s="9"/>
      <c r="E256" s="9"/>
      <c r="F256" s="9"/>
      <c r="G256" s="10">
        <v>0</v>
      </c>
      <c r="H256" s="10">
        <v>0</v>
      </c>
      <c r="I256" s="10">
        <v>0</v>
      </c>
      <c r="J256" s="10">
        <v>202</v>
      </c>
      <c r="K256" s="10">
        <v>0</v>
      </c>
      <c r="L256" s="10">
        <v>0</v>
      </c>
      <c r="M256" s="10">
        <v>0</v>
      </c>
      <c r="N256" s="10">
        <v>50.5</v>
      </c>
      <c r="O256" s="10">
        <v>0</v>
      </c>
      <c r="P256" s="10">
        <v>0</v>
      </c>
      <c r="Q256" s="10">
        <v>0</v>
      </c>
      <c r="R256" s="10">
        <v>333</v>
      </c>
      <c r="S256" s="10">
        <v>0</v>
      </c>
      <c r="T256" s="10">
        <v>333</v>
      </c>
      <c r="U256" s="10">
        <v>0</v>
      </c>
      <c r="V256" s="10">
        <v>333</v>
      </c>
      <c r="W256" s="10">
        <v>-333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/>
      <c r="AL256" s="24"/>
    </row>
    <row r="257" spans="1:40" x14ac:dyDescent="0.25">
      <c r="A257" s="19" t="s">
        <v>578</v>
      </c>
      <c r="B257" s="19" t="s">
        <v>579</v>
      </c>
      <c r="C257" s="8" t="s">
        <v>37</v>
      </c>
      <c r="D257" s="9"/>
      <c r="E257" s="9"/>
      <c r="F257" s="9"/>
      <c r="G257" s="10">
        <v>0</v>
      </c>
      <c r="H257" s="10">
        <v>0</v>
      </c>
      <c r="I257" s="10">
        <v>0</v>
      </c>
      <c r="J257" s="10">
        <v>190</v>
      </c>
      <c r="K257" s="10">
        <v>0</v>
      </c>
      <c r="L257" s="10">
        <v>0</v>
      </c>
      <c r="M257" s="10">
        <v>0</v>
      </c>
      <c r="N257" s="10">
        <v>47.5</v>
      </c>
      <c r="O257" s="10">
        <v>0</v>
      </c>
      <c r="P257" s="10">
        <v>0</v>
      </c>
      <c r="Q257" s="10">
        <v>0</v>
      </c>
      <c r="R257" s="10">
        <v>256</v>
      </c>
      <c r="S257" s="10">
        <v>0</v>
      </c>
      <c r="T257" s="10">
        <v>256</v>
      </c>
      <c r="U257" s="10">
        <v>0</v>
      </c>
      <c r="V257" s="10">
        <v>256</v>
      </c>
      <c r="W257" s="10">
        <v>-256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/>
      <c r="AL257" s="24"/>
    </row>
    <row r="258" spans="1:40" x14ac:dyDescent="0.25">
      <c r="A258" s="19" t="s">
        <v>580</v>
      </c>
      <c r="B258" s="19" t="s">
        <v>581</v>
      </c>
      <c r="C258" s="8" t="s">
        <v>37</v>
      </c>
      <c r="D258" s="9"/>
      <c r="E258" s="9"/>
      <c r="F258" s="9"/>
      <c r="G258" s="10">
        <v>0</v>
      </c>
      <c r="H258" s="10">
        <v>0</v>
      </c>
      <c r="I258" s="10">
        <v>0</v>
      </c>
      <c r="J258" s="10">
        <v>2616</v>
      </c>
      <c r="K258" s="10">
        <v>0</v>
      </c>
      <c r="L258" s="10">
        <v>0</v>
      </c>
      <c r="M258" s="10">
        <v>0</v>
      </c>
      <c r="N258" s="10">
        <v>654</v>
      </c>
      <c r="O258" s="10">
        <v>0</v>
      </c>
      <c r="P258" s="10">
        <v>0</v>
      </c>
      <c r="Q258" s="10">
        <v>0</v>
      </c>
      <c r="R258" s="10">
        <v>2589</v>
      </c>
      <c r="S258" s="10">
        <v>0</v>
      </c>
      <c r="T258" s="10">
        <v>2589</v>
      </c>
      <c r="U258" s="10">
        <v>0</v>
      </c>
      <c r="V258" s="10">
        <v>2589</v>
      </c>
      <c r="W258" s="10">
        <v>-2589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/>
      <c r="AL258" s="24"/>
    </row>
    <row r="259" spans="1:40" x14ac:dyDescent="0.25">
      <c r="A259" s="19" t="s">
        <v>582</v>
      </c>
      <c r="B259" s="19" t="s">
        <v>514</v>
      </c>
      <c r="C259" s="8" t="s">
        <v>37</v>
      </c>
      <c r="D259" s="9"/>
      <c r="E259" s="9"/>
      <c r="F259" s="9"/>
      <c r="G259" s="10">
        <v>0</v>
      </c>
      <c r="H259" s="10">
        <v>0</v>
      </c>
      <c r="I259" s="10">
        <v>0</v>
      </c>
      <c r="J259" s="10">
        <v>1623</v>
      </c>
      <c r="K259" s="10">
        <v>0</v>
      </c>
      <c r="L259" s="10">
        <v>0</v>
      </c>
      <c r="M259" s="10">
        <v>0</v>
      </c>
      <c r="N259" s="10">
        <v>405.75</v>
      </c>
      <c r="O259" s="10">
        <v>0</v>
      </c>
      <c r="P259" s="10">
        <v>0</v>
      </c>
      <c r="Q259" s="10">
        <v>0</v>
      </c>
      <c r="R259" s="10">
        <v>906</v>
      </c>
      <c r="S259" s="10">
        <v>0</v>
      </c>
      <c r="T259" s="10">
        <v>906</v>
      </c>
      <c r="U259" s="10">
        <v>0</v>
      </c>
      <c r="V259" s="10">
        <v>906</v>
      </c>
      <c r="W259" s="10">
        <v>-906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/>
      <c r="AL259" s="24"/>
    </row>
    <row r="260" spans="1:40" x14ac:dyDescent="0.25">
      <c r="A260" s="7" t="s">
        <v>583</v>
      </c>
      <c r="B260" s="7" t="s">
        <v>584</v>
      </c>
      <c r="C260" s="8" t="s">
        <v>37</v>
      </c>
      <c r="D260" s="9"/>
      <c r="E260" s="9"/>
      <c r="F260" s="9"/>
      <c r="G260" s="10">
        <v>0</v>
      </c>
      <c r="H260" s="10">
        <v>0</v>
      </c>
      <c r="I260" s="10">
        <v>3779</v>
      </c>
      <c r="J260" s="10">
        <v>1991</v>
      </c>
      <c r="K260" s="10">
        <v>0</v>
      </c>
      <c r="L260" s="10">
        <v>0</v>
      </c>
      <c r="M260" s="10">
        <v>87</v>
      </c>
      <c r="N260" s="10">
        <v>519.5</v>
      </c>
      <c r="O260" s="10">
        <v>2100</v>
      </c>
      <c r="P260" s="10">
        <v>0</v>
      </c>
      <c r="Q260" s="10">
        <v>2100</v>
      </c>
      <c r="R260" s="10">
        <v>185</v>
      </c>
      <c r="S260" s="10">
        <v>3779</v>
      </c>
      <c r="T260" s="10">
        <v>3964</v>
      </c>
      <c r="U260" s="10">
        <v>0</v>
      </c>
      <c r="V260" s="10">
        <v>3964</v>
      </c>
      <c r="W260" s="10">
        <v>-1864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-2100</v>
      </c>
      <c r="AH260" s="10"/>
      <c r="AJ260" s="24" t="e">
        <f t="shared" ref="AJ260:AJ266" si="178">(M260-L260)/L260</f>
        <v>#DIV/0!</v>
      </c>
      <c r="AK260" s="24">
        <f t="shared" ref="AK260:AK266" si="179">(O260-M260)/M260</f>
        <v>23.137931034482758</v>
      </c>
      <c r="AL260" s="24">
        <f t="shared" ref="AL260:AL266" si="180">AG260/O260</f>
        <v>-1</v>
      </c>
      <c r="AM260" s="24" t="e">
        <f t="shared" ref="AM260:AM266" si="181">(Y260-L260)/L260</f>
        <v>#DIV/0!</v>
      </c>
      <c r="AN260" s="24" t="e">
        <f t="shared" ref="AN260:AN266" si="182">AM260/3</f>
        <v>#DIV/0!</v>
      </c>
    </row>
    <row r="261" spans="1:40" x14ac:dyDescent="0.25">
      <c r="A261" s="7" t="s">
        <v>585</v>
      </c>
      <c r="B261" s="7" t="s">
        <v>586</v>
      </c>
      <c r="C261" s="8" t="s">
        <v>37</v>
      </c>
      <c r="D261" s="9"/>
      <c r="E261" s="9"/>
      <c r="F261" s="9"/>
      <c r="G261" s="10">
        <v>0</v>
      </c>
      <c r="H261" s="10">
        <v>0</v>
      </c>
      <c r="I261" s="10">
        <v>13843</v>
      </c>
      <c r="J261" s="10">
        <v>4063</v>
      </c>
      <c r="K261" s="10">
        <v>0</v>
      </c>
      <c r="L261" s="10">
        <v>0</v>
      </c>
      <c r="M261" s="10">
        <v>0</v>
      </c>
      <c r="N261" s="10">
        <v>1015.75</v>
      </c>
      <c r="O261" s="10">
        <v>4367</v>
      </c>
      <c r="P261" s="10">
        <v>0</v>
      </c>
      <c r="Q261" s="10">
        <v>4367</v>
      </c>
      <c r="R261" s="10">
        <v>12063</v>
      </c>
      <c r="S261" s="10">
        <v>1780</v>
      </c>
      <c r="T261" s="10">
        <v>13843</v>
      </c>
      <c r="U261" s="10">
        <v>0</v>
      </c>
      <c r="V261" s="10">
        <v>13843</v>
      </c>
      <c r="W261" s="10">
        <v>-9476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-4367</v>
      </c>
      <c r="AH261" s="10"/>
      <c r="AJ261" s="24" t="e">
        <f t="shared" si="178"/>
        <v>#DIV/0!</v>
      </c>
      <c r="AK261" s="24" t="e">
        <f t="shared" si="179"/>
        <v>#DIV/0!</v>
      </c>
      <c r="AL261" s="24">
        <f t="shared" si="180"/>
        <v>-1</v>
      </c>
      <c r="AM261" s="24" t="e">
        <f t="shared" si="181"/>
        <v>#DIV/0!</v>
      </c>
      <c r="AN261" s="24" t="e">
        <f t="shared" si="182"/>
        <v>#DIV/0!</v>
      </c>
    </row>
    <row r="262" spans="1:40" x14ac:dyDescent="0.25">
      <c r="A262" s="7" t="s">
        <v>587</v>
      </c>
      <c r="B262" s="7" t="s">
        <v>588</v>
      </c>
      <c r="C262" s="8" t="s">
        <v>37</v>
      </c>
      <c r="D262" s="9"/>
      <c r="E262" s="9"/>
      <c r="F262" s="9"/>
      <c r="G262" s="10">
        <v>0</v>
      </c>
      <c r="H262" s="10">
        <v>0</v>
      </c>
      <c r="I262" s="10">
        <v>0</v>
      </c>
      <c r="J262" s="10">
        <v>5286</v>
      </c>
      <c r="K262" s="10">
        <v>0</v>
      </c>
      <c r="L262" s="10">
        <v>0</v>
      </c>
      <c r="M262" s="10">
        <v>0</v>
      </c>
      <c r="N262" s="10">
        <v>1321.5</v>
      </c>
      <c r="O262" s="10">
        <v>5659</v>
      </c>
      <c r="P262" s="10">
        <v>0</v>
      </c>
      <c r="Q262" s="10">
        <v>5659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5659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-5659</v>
      </c>
      <c r="AH262" s="10"/>
      <c r="AJ262" s="24" t="e">
        <f t="shared" si="178"/>
        <v>#DIV/0!</v>
      </c>
      <c r="AK262" s="24" t="e">
        <f t="shared" si="179"/>
        <v>#DIV/0!</v>
      </c>
      <c r="AL262" s="24">
        <f t="shared" si="180"/>
        <v>-1</v>
      </c>
      <c r="AM262" s="24" t="e">
        <f t="shared" si="181"/>
        <v>#DIV/0!</v>
      </c>
      <c r="AN262" s="24" t="e">
        <f t="shared" si="182"/>
        <v>#DIV/0!</v>
      </c>
    </row>
    <row r="263" spans="1:40" x14ac:dyDescent="0.25">
      <c r="A263" s="7" t="s">
        <v>589</v>
      </c>
      <c r="B263" s="7" t="s">
        <v>590</v>
      </c>
      <c r="C263" s="8" t="s">
        <v>37</v>
      </c>
      <c r="D263" s="9"/>
      <c r="E263" s="9"/>
      <c r="F263" s="9"/>
      <c r="G263" s="10">
        <v>0</v>
      </c>
      <c r="H263" s="10">
        <v>0</v>
      </c>
      <c r="I263" s="10">
        <v>1170</v>
      </c>
      <c r="J263" s="10">
        <v>5975</v>
      </c>
      <c r="K263" s="10">
        <v>1324</v>
      </c>
      <c r="L263" s="10">
        <v>1255</v>
      </c>
      <c r="M263" s="10">
        <v>671</v>
      </c>
      <c r="N263" s="10">
        <v>2306.25</v>
      </c>
      <c r="O263" s="10">
        <v>6299</v>
      </c>
      <c r="P263" s="10">
        <v>0</v>
      </c>
      <c r="Q263" s="10">
        <v>6299</v>
      </c>
      <c r="R263" s="10">
        <v>441</v>
      </c>
      <c r="S263" s="10">
        <v>729</v>
      </c>
      <c r="T263" s="10">
        <v>1170</v>
      </c>
      <c r="U263" s="10">
        <v>0</v>
      </c>
      <c r="V263" s="10">
        <v>1170</v>
      </c>
      <c r="W263" s="10">
        <v>5129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-6299</v>
      </c>
      <c r="AH263" s="10"/>
      <c r="AJ263" s="24">
        <f t="shared" si="178"/>
        <v>-0.4653386454183267</v>
      </c>
      <c r="AK263" s="24">
        <f t="shared" si="179"/>
        <v>8.3874813710879277</v>
      </c>
      <c r="AL263" s="24">
        <f t="shared" si="180"/>
        <v>-1</v>
      </c>
      <c r="AM263" s="24">
        <f t="shared" si="181"/>
        <v>-1</v>
      </c>
      <c r="AN263" s="24">
        <f t="shared" si="182"/>
        <v>-0.33333333333333331</v>
      </c>
    </row>
    <row r="264" spans="1:40" x14ac:dyDescent="0.25">
      <c r="A264" s="7" t="s">
        <v>591</v>
      </c>
      <c r="B264" s="7" t="s">
        <v>592</v>
      </c>
      <c r="C264" s="8" t="s">
        <v>37</v>
      </c>
      <c r="D264" s="9"/>
      <c r="E264" s="9"/>
      <c r="F264" s="9"/>
      <c r="G264" s="10">
        <v>0</v>
      </c>
      <c r="H264" s="10">
        <v>0</v>
      </c>
      <c r="I264" s="10">
        <v>0</v>
      </c>
      <c r="J264" s="10">
        <v>415</v>
      </c>
      <c r="K264" s="10">
        <v>0</v>
      </c>
      <c r="L264" s="10">
        <v>0</v>
      </c>
      <c r="M264" s="10">
        <v>0</v>
      </c>
      <c r="N264" s="10">
        <v>103.75</v>
      </c>
      <c r="O264" s="10">
        <v>1890</v>
      </c>
      <c r="P264" s="10">
        <v>0</v>
      </c>
      <c r="Q264" s="10">
        <v>1890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1890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-1890</v>
      </c>
      <c r="AH264" s="10"/>
      <c r="AJ264" s="24" t="e">
        <f t="shared" si="178"/>
        <v>#DIV/0!</v>
      </c>
      <c r="AK264" s="24" t="e">
        <f t="shared" si="179"/>
        <v>#DIV/0!</v>
      </c>
      <c r="AL264" s="24">
        <f t="shared" si="180"/>
        <v>-1</v>
      </c>
      <c r="AM264" s="24" t="e">
        <f t="shared" si="181"/>
        <v>#DIV/0!</v>
      </c>
      <c r="AN264" s="24" t="e">
        <f t="shared" si="182"/>
        <v>#DIV/0!</v>
      </c>
    </row>
    <row r="265" spans="1:40" x14ac:dyDescent="0.25">
      <c r="A265" s="7" t="s">
        <v>593</v>
      </c>
      <c r="B265" s="7" t="s">
        <v>594</v>
      </c>
      <c r="C265" s="8" t="s">
        <v>37</v>
      </c>
      <c r="D265" s="9"/>
      <c r="E265" s="9"/>
      <c r="F265" s="9"/>
      <c r="G265" s="10">
        <v>0</v>
      </c>
      <c r="H265" s="10">
        <v>30026</v>
      </c>
      <c r="I265" s="10">
        <v>8605</v>
      </c>
      <c r="J265" s="10">
        <v>8100</v>
      </c>
      <c r="K265" s="10">
        <v>0</v>
      </c>
      <c r="L265" s="10">
        <v>0</v>
      </c>
      <c r="M265" s="10">
        <v>0</v>
      </c>
      <c r="N265" s="10">
        <v>2025</v>
      </c>
      <c r="O265" s="10">
        <v>24448</v>
      </c>
      <c r="P265" s="10">
        <v>0</v>
      </c>
      <c r="Q265" s="10">
        <v>24448</v>
      </c>
      <c r="R265" s="10">
        <v>6682</v>
      </c>
      <c r="S265" s="10">
        <v>1923</v>
      </c>
      <c r="T265" s="10">
        <v>8605</v>
      </c>
      <c r="U265" s="10">
        <v>0</v>
      </c>
      <c r="V265" s="10">
        <v>8605</v>
      </c>
      <c r="W265" s="10">
        <v>15843</v>
      </c>
      <c r="X265" s="10" t="s">
        <v>595</v>
      </c>
      <c r="Y265" s="10">
        <v>30026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5578</v>
      </c>
      <c r="AH265" s="10"/>
      <c r="AJ265" s="24" t="e">
        <f t="shared" si="178"/>
        <v>#DIV/0!</v>
      </c>
      <c r="AK265" s="24" t="e">
        <f t="shared" si="179"/>
        <v>#DIV/0!</v>
      </c>
      <c r="AL265" s="24">
        <f t="shared" si="180"/>
        <v>0.228157722513089</v>
      </c>
      <c r="AM265" s="24" t="e">
        <f t="shared" si="181"/>
        <v>#DIV/0!</v>
      </c>
      <c r="AN265" s="24" t="e">
        <f t="shared" si="182"/>
        <v>#DIV/0!</v>
      </c>
    </row>
    <row r="266" spans="1:40" ht="15.75" thickBot="1" x14ac:dyDescent="0.3">
      <c r="A266" s="15" t="s">
        <v>596</v>
      </c>
      <c r="B266" s="16" t="s">
        <v>597</v>
      </c>
      <c r="C266" s="16"/>
      <c r="D266" s="17">
        <v>0</v>
      </c>
      <c r="E266" s="17">
        <v>0</v>
      </c>
      <c r="F266" s="17">
        <v>0</v>
      </c>
      <c r="G266" s="17">
        <v>0</v>
      </c>
      <c r="H266" s="17">
        <v>30026</v>
      </c>
      <c r="I266" s="17">
        <v>98731</v>
      </c>
      <c r="J266" s="17">
        <v>82640</v>
      </c>
      <c r="K266" s="17">
        <v>1324</v>
      </c>
      <c r="L266" s="17">
        <v>1255</v>
      </c>
      <c r="M266" s="17">
        <v>758</v>
      </c>
      <c r="N266" s="17">
        <v>21494.25</v>
      </c>
      <c r="O266" s="17">
        <v>44763</v>
      </c>
      <c r="P266" s="17">
        <v>0</v>
      </c>
      <c r="Q266" s="17">
        <v>44763</v>
      </c>
      <c r="R266" s="17">
        <v>89158</v>
      </c>
      <c r="S266" s="17">
        <v>9214</v>
      </c>
      <c r="T266" s="17">
        <v>98372</v>
      </c>
      <c r="U266" s="17">
        <v>0</v>
      </c>
      <c r="V266" s="17">
        <v>98372</v>
      </c>
      <c r="W266" s="17">
        <v>-53609</v>
      </c>
      <c r="X266" s="17">
        <v>0</v>
      </c>
      <c r="Y266" s="17">
        <v>30026</v>
      </c>
      <c r="Z266" s="17">
        <v>0</v>
      </c>
      <c r="AA266" s="17">
        <v>0</v>
      </c>
      <c r="AB266" s="17">
        <v>0</v>
      </c>
      <c r="AC266" s="17">
        <v>0</v>
      </c>
      <c r="AD266" s="17">
        <v>0</v>
      </c>
      <c r="AE266" s="17">
        <v>0</v>
      </c>
      <c r="AF266" s="17">
        <v>0</v>
      </c>
      <c r="AG266" s="17">
        <v>-14737</v>
      </c>
      <c r="AH266" s="17">
        <v>0</v>
      </c>
      <c r="AJ266" s="24">
        <f t="shared" si="178"/>
        <v>-0.39601593625498011</v>
      </c>
      <c r="AK266" s="24">
        <f t="shared" si="179"/>
        <v>58.054089709762536</v>
      </c>
      <c r="AL266" s="24">
        <f t="shared" si="180"/>
        <v>-0.32922279561244777</v>
      </c>
      <c r="AM266" s="24">
        <f t="shared" si="181"/>
        <v>22.925099601593626</v>
      </c>
      <c r="AN266" s="24">
        <f t="shared" si="182"/>
        <v>7.6416998671978753</v>
      </c>
    </row>
    <row r="267" spans="1:40" ht="15.75" thickTop="1" x14ac:dyDescent="0.25">
      <c r="A267" s="7" t="s">
        <v>598</v>
      </c>
      <c r="B267" s="7" t="s">
        <v>599</v>
      </c>
      <c r="C267" s="8" t="s">
        <v>37</v>
      </c>
      <c r="D267" s="9"/>
      <c r="E267" s="9"/>
      <c r="F267" s="9"/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/>
      <c r="AL267" s="24"/>
    </row>
    <row r="268" spans="1:40" x14ac:dyDescent="0.25">
      <c r="A268" s="7" t="s">
        <v>600</v>
      </c>
      <c r="B268" s="7" t="s">
        <v>601</v>
      </c>
      <c r="C268" s="8" t="s">
        <v>37</v>
      </c>
      <c r="D268" s="9"/>
      <c r="E268" s="9"/>
      <c r="F268" s="9"/>
      <c r="G268" s="10">
        <v>0</v>
      </c>
      <c r="H268" s="10">
        <v>351387</v>
      </c>
      <c r="I268" s="10">
        <v>540154</v>
      </c>
      <c r="J268" s="10">
        <v>215216</v>
      </c>
      <c r="K268" s="10">
        <v>460778</v>
      </c>
      <c r="L268" s="10">
        <v>298856</v>
      </c>
      <c r="M268" s="10">
        <v>248109</v>
      </c>
      <c r="N268" s="10">
        <v>305739.75</v>
      </c>
      <c r="O268" s="10">
        <v>369454</v>
      </c>
      <c r="P268" s="10">
        <v>290700</v>
      </c>
      <c r="Q268" s="10">
        <v>660154</v>
      </c>
      <c r="R268" s="10">
        <v>503345</v>
      </c>
      <c r="S268" s="10">
        <v>36809</v>
      </c>
      <c r="T268" s="10">
        <v>540154</v>
      </c>
      <c r="U268" s="10">
        <v>0</v>
      </c>
      <c r="V268" s="10">
        <v>540154</v>
      </c>
      <c r="W268" s="10">
        <v>120000</v>
      </c>
      <c r="X268" s="11" t="s">
        <v>602</v>
      </c>
      <c r="Y268" s="10">
        <v>351387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-18067</v>
      </c>
      <c r="AH268" s="10"/>
      <c r="AJ268" s="24">
        <f t="shared" ref="AJ268:AJ270" si="183">(M268-L268)/L268</f>
        <v>-0.16980418663168884</v>
      </c>
      <c r="AK268" s="24">
        <f t="shared" ref="AK268:AK270" si="184">(O268-M268)/M268</f>
        <v>0.48907939655554616</v>
      </c>
      <c r="AL268" s="24">
        <f t="shared" ref="AL268:AL270" si="185">AG268/O268</f>
        <v>-4.8901893063818501E-2</v>
      </c>
      <c r="AM268" s="24">
        <f t="shared" ref="AM268:AM270" si="186">(Y268-L268)/L268</f>
        <v>0.17577361672511177</v>
      </c>
      <c r="AN268" s="24">
        <f t="shared" ref="AN268:AN270" si="187">AM268/3</f>
        <v>5.8591205575037254E-2</v>
      </c>
    </row>
    <row r="269" spans="1:40" ht="15.75" thickBot="1" x14ac:dyDescent="0.3">
      <c r="A269" s="15" t="s">
        <v>603</v>
      </c>
      <c r="B269" s="16" t="s">
        <v>604</v>
      </c>
      <c r="C269" s="16"/>
      <c r="D269" s="17">
        <v>0</v>
      </c>
      <c r="E269" s="17">
        <v>0</v>
      </c>
      <c r="F269" s="17">
        <v>0</v>
      </c>
      <c r="G269" s="17">
        <v>0</v>
      </c>
      <c r="H269" s="17">
        <v>351387</v>
      </c>
      <c r="I269" s="17">
        <v>540154</v>
      </c>
      <c r="J269" s="17">
        <v>215216</v>
      </c>
      <c r="K269" s="17">
        <v>460778</v>
      </c>
      <c r="L269" s="17">
        <v>298856</v>
      </c>
      <c r="M269" s="17">
        <v>248109</v>
      </c>
      <c r="N269" s="17">
        <v>305739.75</v>
      </c>
      <c r="O269" s="17">
        <v>369454</v>
      </c>
      <c r="P269" s="17">
        <v>290700</v>
      </c>
      <c r="Q269" s="17">
        <v>660154</v>
      </c>
      <c r="R269" s="17">
        <v>503345</v>
      </c>
      <c r="S269" s="17">
        <v>36809</v>
      </c>
      <c r="T269" s="17">
        <v>540154</v>
      </c>
      <c r="U269" s="17">
        <v>0</v>
      </c>
      <c r="V269" s="17">
        <v>540154</v>
      </c>
      <c r="W269" s="17">
        <v>120000</v>
      </c>
      <c r="X269" s="17">
        <v>0</v>
      </c>
      <c r="Y269" s="17">
        <v>351387</v>
      </c>
      <c r="Z269" s="17">
        <v>0</v>
      </c>
      <c r="AA269" s="17">
        <v>0</v>
      </c>
      <c r="AB269" s="17">
        <v>0</v>
      </c>
      <c r="AC269" s="17">
        <v>0</v>
      </c>
      <c r="AD269" s="17">
        <v>0</v>
      </c>
      <c r="AE269" s="17">
        <v>0</v>
      </c>
      <c r="AF269" s="17">
        <v>0</v>
      </c>
      <c r="AG269" s="17">
        <v>-18067</v>
      </c>
      <c r="AH269" s="17">
        <v>0</v>
      </c>
      <c r="AJ269" s="24">
        <f t="shared" si="183"/>
        <v>-0.16980418663168884</v>
      </c>
      <c r="AK269" s="24">
        <f t="shared" si="184"/>
        <v>0.48907939655554616</v>
      </c>
      <c r="AL269" s="24">
        <f t="shared" si="185"/>
        <v>-4.8901893063818501E-2</v>
      </c>
      <c r="AM269" s="24">
        <f t="shared" si="186"/>
        <v>0.17577361672511177</v>
      </c>
      <c r="AN269" s="24">
        <f t="shared" si="187"/>
        <v>5.8591205575037254E-2</v>
      </c>
    </row>
    <row r="270" spans="1:40" ht="15.75" thickTop="1" x14ac:dyDescent="0.25">
      <c r="A270" s="7" t="s">
        <v>605</v>
      </c>
      <c r="B270" s="7" t="s">
        <v>606</v>
      </c>
      <c r="C270" s="8" t="s">
        <v>607</v>
      </c>
      <c r="D270" s="9"/>
      <c r="E270" s="9"/>
      <c r="F270" s="9"/>
      <c r="G270" s="10">
        <v>0</v>
      </c>
      <c r="H270" s="10">
        <v>63589</v>
      </c>
      <c r="I270" s="10">
        <v>34554</v>
      </c>
      <c r="J270" s="10">
        <v>18778</v>
      </c>
      <c r="K270" s="10">
        <v>2513</v>
      </c>
      <c r="L270" s="10">
        <v>11900</v>
      </c>
      <c r="M270" s="10">
        <v>50273</v>
      </c>
      <c r="N270" s="10">
        <v>20866</v>
      </c>
      <c r="O270" s="10">
        <v>28596</v>
      </c>
      <c r="P270" s="10">
        <v>0</v>
      </c>
      <c r="Q270" s="10">
        <v>28596</v>
      </c>
      <c r="R270" s="10">
        <v>34554</v>
      </c>
      <c r="S270" s="10">
        <v>0</v>
      </c>
      <c r="T270" s="10">
        <v>34554</v>
      </c>
      <c r="U270" s="10">
        <v>0</v>
      </c>
      <c r="V270" s="10">
        <v>34554</v>
      </c>
      <c r="W270" s="10">
        <v>-5958</v>
      </c>
      <c r="X270" s="10">
        <v>0</v>
      </c>
      <c r="Y270" s="10">
        <v>63589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34993</v>
      </c>
      <c r="AH270" s="10"/>
      <c r="AJ270" s="24">
        <f t="shared" si="183"/>
        <v>3.224621848739496</v>
      </c>
      <c r="AK270" s="24">
        <f t="shared" si="184"/>
        <v>-0.43118572593638732</v>
      </c>
      <c r="AL270" s="24">
        <f t="shared" si="185"/>
        <v>1.2237026157504547</v>
      </c>
      <c r="AM270" s="24">
        <f t="shared" si="186"/>
        <v>4.3436134453781516</v>
      </c>
      <c r="AN270" s="24">
        <f t="shared" si="187"/>
        <v>1.4478711484593838</v>
      </c>
    </row>
    <row r="271" spans="1:40" x14ac:dyDescent="0.25">
      <c r="A271" s="7" t="s">
        <v>608</v>
      </c>
      <c r="B271" s="7" t="s">
        <v>609</v>
      </c>
      <c r="C271" s="8" t="s">
        <v>607</v>
      </c>
      <c r="D271" s="9"/>
      <c r="E271" s="9"/>
      <c r="F271" s="9"/>
      <c r="G271" s="10">
        <v>0</v>
      </c>
      <c r="H271" s="10">
        <v>0</v>
      </c>
      <c r="I271" s="10">
        <v>0</v>
      </c>
      <c r="J271" s="10">
        <v>22</v>
      </c>
      <c r="K271" s="10">
        <v>84</v>
      </c>
      <c r="L271" s="10">
        <v>0</v>
      </c>
      <c r="M271" s="10">
        <v>0</v>
      </c>
      <c r="N271" s="10">
        <v>26.5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/>
      <c r="AL271" s="24"/>
    </row>
    <row r="272" spans="1:40" x14ac:dyDescent="0.25">
      <c r="A272" s="7" t="s">
        <v>610</v>
      </c>
      <c r="B272" s="7" t="s">
        <v>569</v>
      </c>
      <c r="C272" s="8" t="s">
        <v>607</v>
      </c>
      <c r="D272" s="9"/>
      <c r="E272" s="9"/>
      <c r="F272" s="9"/>
      <c r="G272" s="10">
        <v>0</v>
      </c>
      <c r="H272" s="10">
        <v>150</v>
      </c>
      <c r="I272" s="10">
        <v>244</v>
      </c>
      <c r="J272" s="10">
        <v>233</v>
      </c>
      <c r="K272" s="10">
        <v>23</v>
      </c>
      <c r="L272" s="10">
        <v>465</v>
      </c>
      <c r="M272" s="10">
        <v>280</v>
      </c>
      <c r="N272" s="10">
        <v>250.25</v>
      </c>
      <c r="O272" s="10">
        <v>150</v>
      </c>
      <c r="P272" s="10">
        <v>0</v>
      </c>
      <c r="Q272" s="10">
        <v>150</v>
      </c>
      <c r="R272" s="10">
        <v>244</v>
      </c>
      <c r="S272" s="10">
        <v>0</v>
      </c>
      <c r="T272" s="10">
        <v>244</v>
      </c>
      <c r="U272" s="10">
        <v>0</v>
      </c>
      <c r="V272" s="10">
        <v>244</v>
      </c>
      <c r="W272" s="10">
        <v>-94</v>
      </c>
      <c r="X272" s="10">
        <v>0</v>
      </c>
      <c r="Y272" s="10">
        <v>150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/>
      <c r="AJ272" s="24">
        <f t="shared" ref="AJ272:AJ273" si="188">(M272-L272)/L272</f>
        <v>-0.39784946236559138</v>
      </c>
      <c r="AK272" s="24">
        <f t="shared" ref="AK272:AK273" si="189">(O272-M272)/M272</f>
        <v>-0.4642857142857143</v>
      </c>
      <c r="AL272" s="24">
        <f t="shared" ref="AL272:AL273" si="190">AG272/O272</f>
        <v>0</v>
      </c>
      <c r="AM272" s="24">
        <f t="shared" ref="AM272:AM273" si="191">(Y272-L272)/L272</f>
        <v>-0.67741935483870963</v>
      </c>
      <c r="AN272" s="24">
        <f t="shared" ref="AN272:AN273" si="192">AM272/3</f>
        <v>-0.22580645161290322</v>
      </c>
    </row>
    <row r="273" spans="1:40" x14ac:dyDescent="0.25">
      <c r="A273" s="7" t="s">
        <v>611</v>
      </c>
      <c r="B273" s="7" t="s">
        <v>500</v>
      </c>
      <c r="C273" s="8" t="s">
        <v>607</v>
      </c>
      <c r="D273" s="9"/>
      <c r="E273" s="9"/>
      <c r="F273" s="9"/>
      <c r="G273" s="10">
        <v>0</v>
      </c>
      <c r="H273" s="10">
        <v>14022</v>
      </c>
      <c r="I273" s="10">
        <v>-36</v>
      </c>
      <c r="J273" s="10">
        <v>0</v>
      </c>
      <c r="K273" s="10">
        <v>0</v>
      </c>
      <c r="L273" s="10">
        <v>0</v>
      </c>
      <c r="M273" s="10">
        <v>36</v>
      </c>
      <c r="N273" s="10">
        <v>9</v>
      </c>
      <c r="O273" s="10">
        <v>6335</v>
      </c>
      <c r="P273" s="10">
        <v>0</v>
      </c>
      <c r="Q273" s="10">
        <v>6335</v>
      </c>
      <c r="R273" s="10">
        <v>-36</v>
      </c>
      <c r="S273" s="10">
        <v>0</v>
      </c>
      <c r="T273" s="10">
        <v>-36</v>
      </c>
      <c r="U273" s="10">
        <v>0</v>
      </c>
      <c r="V273" s="10">
        <v>-36</v>
      </c>
      <c r="W273" s="10">
        <v>6371</v>
      </c>
      <c r="X273" s="10">
        <v>0</v>
      </c>
      <c r="Y273" s="10">
        <v>14022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7687</v>
      </c>
      <c r="AH273" s="10"/>
      <c r="AJ273" s="24" t="e">
        <f t="shared" si="188"/>
        <v>#DIV/0!</v>
      </c>
      <c r="AK273" s="24">
        <f t="shared" si="189"/>
        <v>174.97222222222223</v>
      </c>
      <c r="AL273" s="24">
        <f t="shared" si="190"/>
        <v>1.2134175217048144</v>
      </c>
      <c r="AM273" s="24" t="e">
        <f t="shared" si="191"/>
        <v>#DIV/0!</v>
      </c>
      <c r="AN273" s="24" t="e">
        <f t="shared" si="192"/>
        <v>#DIV/0!</v>
      </c>
    </row>
    <row r="274" spans="1:40" x14ac:dyDescent="0.25">
      <c r="A274" s="19" t="s">
        <v>612</v>
      </c>
      <c r="B274" s="19" t="s">
        <v>502</v>
      </c>
      <c r="C274" s="8" t="s">
        <v>607</v>
      </c>
      <c r="D274" s="9"/>
      <c r="E274" s="9"/>
      <c r="F274" s="9"/>
      <c r="G274" s="10">
        <v>0</v>
      </c>
      <c r="H274" s="10">
        <v>0</v>
      </c>
      <c r="I274" s="10">
        <v>0</v>
      </c>
      <c r="J274" s="10">
        <v>1071</v>
      </c>
      <c r="K274" s="10">
        <v>95</v>
      </c>
      <c r="L274" s="10">
        <v>670</v>
      </c>
      <c r="M274" s="10">
        <v>1703</v>
      </c>
      <c r="N274" s="10">
        <v>884.75</v>
      </c>
      <c r="O274" s="10">
        <v>0</v>
      </c>
      <c r="P274" s="10">
        <v>0</v>
      </c>
      <c r="Q274" s="10">
        <v>0</v>
      </c>
      <c r="R274" s="10">
        <v>1939</v>
      </c>
      <c r="S274" s="10">
        <v>0</v>
      </c>
      <c r="T274" s="10">
        <v>1939</v>
      </c>
      <c r="U274" s="10">
        <v>0</v>
      </c>
      <c r="V274" s="10">
        <v>1939</v>
      </c>
      <c r="W274" s="10">
        <v>-1939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/>
      <c r="AL274" s="24"/>
    </row>
    <row r="275" spans="1:40" x14ac:dyDescent="0.25">
      <c r="A275" s="19" t="s">
        <v>613</v>
      </c>
      <c r="B275" s="19" t="s">
        <v>504</v>
      </c>
      <c r="C275" s="8" t="s">
        <v>607</v>
      </c>
      <c r="D275" s="9"/>
      <c r="E275" s="9"/>
      <c r="F275" s="9"/>
      <c r="G275" s="10">
        <v>0</v>
      </c>
      <c r="H275" s="10">
        <v>0</v>
      </c>
      <c r="I275" s="10">
        <v>0</v>
      </c>
      <c r="J275" s="10">
        <v>1153</v>
      </c>
      <c r="K275" s="10">
        <v>86</v>
      </c>
      <c r="L275" s="10">
        <v>817</v>
      </c>
      <c r="M275" s="10">
        <v>3050</v>
      </c>
      <c r="N275" s="10">
        <v>1276.5</v>
      </c>
      <c r="O275" s="10">
        <v>0</v>
      </c>
      <c r="P275" s="10">
        <v>0</v>
      </c>
      <c r="Q275" s="10">
        <v>0</v>
      </c>
      <c r="R275" s="10">
        <v>2099</v>
      </c>
      <c r="S275" s="10">
        <v>0</v>
      </c>
      <c r="T275" s="10">
        <v>2099</v>
      </c>
      <c r="U275" s="10">
        <v>0</v>
      </c>
      <c r="V275" s="10">
        <v>2099</v>
      </c>
      <c r="W275" s="10">
        <v>-2099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/>
      <c r="AL275" s="24"/>
    </row>
    <row r="276" spans="1:40" x14ac:dyDescent="0.25">
      <c r="A276" s="19" t="s">
        <v>614</v>
      </c>
      <c r="B276" s="19" t="s">
        <v>506</v>
      </c>
      <c r="C276" s="8" t="s">
        <v>607</v>
      </c>
      <c r="D276" s="9"/>
      <c r="E276" s="9"/>
      <c r="F276" s="9"/>
      <c r="G276" s="10">
        <v>0</v>
      </c>
      <c r="H276" s="10">
        <v>0</v>
      </c>
      <c r="I276" s="10">
        <v>0</v>
      </c>
      <c r="J276" s="10">
        <v>245</v>
      </c>
      <c r="K276" s="10">
        <v>31</v>
      </c>
      <c r="L276" s="10">
        <v>171</v>
      </c>
      <c r="M276" s="10">
        <v>829</v>
      </c>
      <c r="N276" s="10">
        <v>319</v>
      </c>
      <c r="O276" s="10">
        <v>0</v>
      </c>
      <c r="P276" s="10">
        <v>0</v>
      </c>
      <c r="Q276" s="10">
        <v>0</v>
      </c>
      <c r="R276" s="10">
        <v>507</v>
      </c>
      <c r="S276" s="10">
        <v>0</v>
      </c>
      <c r="T276" s="10">
        <v>507</v>
      </c>
      <c r="U276" s="10">
        <v>0</v>
      </c>
      <c r="V276" s="10">
        <v>507</v>
      </c>
      <c r="W276" s="10">
        <v>-507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/>
      <c r="AL276" s="24"/>
    </row>
    <row r="277" spans="1:40" x14ac:dyDescent="0.25">
      <c r="A277" s="19" t="s">
        <v>615</v>
      </c>
      <c r="B277" s="19" t="s">
        <v>616</v>
      </c>
      <c r="C277" s="8" t="s">
        <v>607</v>
      </c>
      <c r="D277" s="9"/>
      <c r="E277" s="9"/>
      <c r="F277" s="9"/>
      <c r="G277" s="10">
        <v>0</v>
      </c>
      <c r="H277" s="10">
        <v>0</v>
      </c>
      <c r="I277" s="10">
        <v>0</v>
      </c>
      <c r="J277" s="10">
        <v>132</v>
      </c>
      <c r="K277" s="10">
        <v>18</v>
      </c>
      <c r="L277" s="10">
        <v>85</v>
      </c>
      <c r="M277" s="10">
        <v>350</v>
      </c>
      <c r="N277" s="10">
        <v>146.25</v>
      </c>
      <c r="O277" s="10">
        <v>0</v>
      </c>
      <c r="P277" s="10">
        <v>0</v>
      </c>
      <c r="Q277" s="10">
        <v>0</v>
      </c>
      <c r="R277" s="10">
        <v>241</v>
      </c>
      <c r="S277" s="10">
        <v>0</v>
      </c>
      <c r="T277" s="10">
        <v>241</v>
      </c>
      <c r="U277" s="10">
        <v>0</v>
      </c>
      <c r="V277" s="10">
        <v>241</v>
      </c>
      <c r="W277" s="10">
        <v>-241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/>
      <c r="AL277" s="24"/>
    </row>
    <row r="278" spans="1:40" x14ac:dyDescent="0.25">
      <c r="A278" s="19" t="s">
        <v>617</v>
      </c>
      <c r="B278" s="19" t="s">
        <v>510</v>
      </c>
      <c r="C278" s="8" t="s">
        <v>607</v>
      </c>
      <c r="D278" s="9"/>
      <c r="E278" s="9"/>
      <c r="F278" s="9"/>
      <c r="G278" s="10">
        <v>0</v>
      </c>
      <c r="H278" s="10">
        <v>0</v>
      </c>
      <c r="I278" s="10">
        <v>0</v>
      </c>
      <c r="J278" s="10">
        <v>892</v>
      </c>
      <c r="K278" s="10">
        <v>120</v>
      </c>
      <c r="L278" s="10">
        <v>582</v>
      </c>
      <c r="M278" s="10">
        <v>2186</v>
      </c>
      <c r="N278" s="10">
        <v>945</v>
      </c>
      <c r="O278" s="10">
        <v>0</v>
      </c>
      <c r="P278" s="10">
        <v>0</v>
      </c>
      <c r="Q278" s="10">
        <v>0</v>
      </c>
      <c r="R278" s="10">
        <v>1502</v>
      </c>
      <c r="S278" s="10">
        <v>0</v>
      </c>
      <c r="T278" s="10">
        <v>1502</v>
      </c>
      <c r="U278" s="10">
        <v>0</v>
      </c>
      <c r="V278" s="10">
        <v>1502</v>
      </c>
      <c r="W278" s="10">
        <v>-1502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/>
      <c r="AL278" s="24"/>
    </row>
    <row r="279" spans="1:40" x14ac:dyDescent="0.25">
      <c r="A279" s="19" t="s">
        <v>618</v>
      </c>
      <c r="B279" s="19" t="s">
        <v>619</v>
      </c>
      <c r="C279" s="8" t="s">
        <v>607</v>
      </c>
      <c r="D279" s="9"/>
      <c r="E279" s="9"/>
      <c r="F279" s="9"/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/>
      <c r="AL279" s="24"/>
    </row>
    <row r="280" spans="1:40" x14ac:dyDescent="0.25">
      <c r="A280" s="19" t="s">
        <v>620</v>
      </c>
      <c r="B280" s="19" t="s">
        <v>514</v>
      </c>
      <c r="C280" s="8" t="s">
        <v>607</v>
      </c>
      <c r="D280" s="9"/>
      <c r="E280" s="9"/>
      <c r="F280" s="9"/>
      <c r="G280" s="10">
        <v>0</v>
      </c>
      <c r="H280" s="10">
        <v>0</v>
      </c>
      <c r="I280" s="10">
        <v>0</v>
      </c>
      <c r="J280" s="10">
        <v>677</v>
      </c>
      <c r="K280" s="10">
        <v>74</v>
      </c>
      <c r="L280" s="10">
        <v>268</v>
      </c>
      <c r="M280" s="10">
        <v>828</v>
      </c>
      <c r="N280" s="10">
        <v>461.75</v>
      </c>
      <c r="O280" s="10">
        <v>0</v>
      </c>
      <c r="P280" s="10">
        <v>0</v>
      </c>
      <c r="Q280" s="10">
        <v>0</v>
      </c>
      <c r="R280" s="10">
        <v>518</v>
      </c>
      <c r="S280" s="10">
        <v>0</v>
      </c>
      <c r="T280" s="10">
        <v>518</v>
      </c>
      <c r="U280" s="10">
        <v>0</v>
      </c>
      <c r="V280" s="10">
        <v>518</v>
      </c>
      <c r="W280" s="10">
        <v>-518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/>
      <c r="AL280" s="24"/>
    </row>
    <row r="281" spans="1:40" x14ac:dyDescent="0.25">
      <c r="A281" s="19" t="s">
        <v>621</v>
      </c>
      <c r="B281" s="19" t="s">
        <v>516</v>
      </c>
      <c r="C281" s="8" t="s">
        <v>607</v>
      </c>
      <c r="D281" s="9"/>
      <c r="E281" s="9"/>
      <c r="F281" s="9"/>
      <c r="G281" s="10">
        <v>0</v>
      </c>
      <c r="H281" s="10">
        <v>0</v>
      </c>
      <c r="I281" s="10">
        <v>0</v>
      </c>
      <c r="J281" s="10">
        <v>1830</v>
      </c>
      <c r="K281" s="10">
        <v>181</v>
      </c>
      <c r="L281" s="10">
        <v>1181</v>
      </c>
      <c r="M281" s="10">
        <v>3422</v>
      </c>
      <c r="N281" s="10">
        <v>1653.5</v>
      </c>
      <c r="O281" s="10">
        <v>0</v>
      </c>
      <c r="P281" s="10">
        <v>0</v>
      </c>
      <c r="Q281" s="10">
        <v>0</v>
      </c>
      <c r="R281" s="10">
        <v>1166</v>
      </c>
      <c r="S281" s="10">
        <v>0</v>
      </c>
      <c r="T281" s="10">
        <v>1166</v>
      </c>
      <c r="U281" s="10">
        <v>0</v>
      </c>
      <c r="V281" s="10">
        <v>1166</v>
      </c>
      <c r="W281" s="10">
        <v>-1166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/>
      <c r="AL281" s="24"/>
    </row>
    <row r="282" spans="1:40" x14ac:dyDescent="0.25">
      <c r="A282" s="7" t="s">
        <v>622</v>
      </c>
      <c r="B282" s="7" t="s">
        <v>623</v>
      </c>
      <c r="C282" s="8" t="s">
        <v>607</v>
      </c>
      <c r="D282" s="9"/>
      <c r="E282" s="9"/>
      <c r="F282" s="9"/>
      <c r="G282" s="10">
        <v>0</v>
      </c>
      <c r="H282" s="10">
        <v>0</v>
      </c>
      <c r="I282" s="10">
        <v>0</v>
      </c>
      <c r="J282" s="10">
        <v>0</v>
      </c>
      <c r="K282" s="10">
        <v>3</v>
      </c>
      <c r="L282" s="10">
        <v>12</v>
      </c>
      <c r="M282" s="10">
        <v>38</v>
      </c>
      <c r="N282" s="10">
        <v>13.25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/>
      <c r="AL282" s="24"/>
    </row>
    <row r="283" spans="1:40" x14ac:dyDescent="0.25">
      <c r="A283" s="7" t="s">
        <v>624</v>
      </c>
      <c r="B283" s="7" t="s">
        <v>625</v>
      </c>
      <c r="C283" s="8" t="s">
        <v>607</v>
      </c>
      <c r="D283" s="9"/>
      <c r="E283" s="9"/>
      <c r="F283" s="9"/>
      <c r="G283" s="10">
        <v>0</v>
      </c>
      <c r="H283" s="10">
        <v>11700</v>
      </c>
      <c r="I283" s="10">
        <v>22215</v>
      </c>
      <c r="J283" s="10">
        <v>2621</v>
      </c>
      <c r="K283" s="10">
        <v>5470</v>
      </c>
      <c r="L283" s="10">
        <v>3834</v>
      </c>
      <c r="M283" s="10">
        <v>8146</v>
      </c>
      <c r="N283" s="10">
        <v>5017.75</v>
      </c>
      <c r="O283" s="10">
        <v>11120</v>
      </c>
      <c r="P283" s="10">
        <v>0</v>
      </c>
      <c r="Q283" s="10">
        <v>11120</v>
      </c>
      <c r="R283" s="10">
        <v>22215</v>
      </c>
      <c r="S283" s="10">
        <v>0</v>
      </c>
      <c r="T283" s="10">
        <v>22215</v>
      </c>
      <c r="U283" s="10">
        <v>0</v>
      </c>
      <c r="V283" s="10">
        <v>22215</v>
      </c>
      <c r="W283" s="10">
        <v>-11095</v>
      </c>
      <c r="X283" s="10">
        <v>0</v>
      </c>
      <c r="Y283" s="10">
        <v>11700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580</v>
      </c>
      <c r="AH283" s="10"/>
      <c r="AJ283" s="24">
        <f t="shared" ref="AJ283:AJ284" si="193">(M283-L283)/L283</f>
        <v>1.1246739697443924</v>
      </c>
      <c r="AK283" s="24">
        <f t="shared" ref="AK283:AK284" si="194">(O283-M283)/M283</f>
        <v>0.36508715934200836</v>
      </c>
      <c r="AL283" s="24">
        <f t="shared" ref="AL283:AL284" si="195">AG283/O283</f>
        <v>5.2158273381294966E-2</v>
      </c>
      <c r="AM283" s="24">
        <f t="shared" ref="AM283:AM284" si="196">(Y283-L283)/L283</f>
        <v>2.051643192488263</v>
      </c>
      <c r="AN283" s="24">
        <f t="shared" ref="AN283:AN284" si="197">AM283/3</f>
        <v>0.68388106416275429</v>
      </c>
    </row>
    <row r="284" spans="1:40" x14ac:dyDescent="0.25">
      <c r="A284" s="7" t="s">
        <v>626</v>
      </c>
      <c r="B284" s="7" t="s">
        <v>627</v>
      </c>
      <c r="C284" s="8" t="s">
        <v>607</v>
      </c>
      <c r="D284" s="9"/>
      <c r="E284" s="9"/>
      <c r="F284" s="9"/>
      <c r="G284" s="10">
        <v>0</v>
      </c>
      <c r="H284" s="10">
        <v>18000</v>
      </c>
      <c r="I284" s="10">
        <v>21689</v>
      </c>
      <c r="J284" s="10">
        <v>13841</v>
      </c>
      <c r="K284" s="10">
        <v>13927</v>
      </c>
      <c r="L284" s="10">
        <v>15805</v>
      </c>
      <c r="M284" s="10">
        <v>16490</v>
      </c>
      <c r="N284" s="10">
        <v>15015.75</v>
      </c>
      <c r="O284" s="10">
        <v>16500</v>
      </c>
      <c r="P284" s="10">
        <v>0</v>
      </c>
      <c r="Q284" s="10">
        <v>16500</v>
      </c>
      <c r="R284" s="10">
        <v>21689</v>
      </c>
      <c r="S284" s="10">
        <v>0</v>
      </c>
      <c r="T284" s="10">
        <v>21689</v>
      </c>
      <c r="U284" s="10">
        <v>0</v>
      </c>
      <c r="V284" s="10">
        <v>21689</v>
      </c>
      <c r="W284" s="10">
        <v>-5189</v>
      </c>
      <c r="X284" s="10">
        <v>0</v>
      </c>
      <c r="Y284" s="10">
        <v>18000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1500</v>
      </c>
      <c r="AH284" s="10"/>
      <c r="AJ284" s="24">
        <f t="shared" si="193"/>
        <v>4.3340714963619111E-2</v>
      </c>
      <c r="AK284" s="24">
        <f t="shared" si="194"/>
        <v>6.0642813826561554E-4</v>
      </c>
      <c r="AL284" s="24">
        <f t="shared" si="195"/>
        <v>9.0909090909090912E-2</v>
      </c>
      <c r="AM284" s="24">
        <f t="shared" si="196"/>
        <v>0.13888010123378677</v>
      </c>
      <c r="AN284" s="24">
        <f t="shared" si="197"/>
        <v>4.6293367077928922E-2</v>
      </c>
    </row>
    <row r="285" spans="1:40" x14ac:dyDescent="0.25">
      <c r="A285" s="7" t="s">
        <v>628</v>
      </c>
      <c r="B285" s="7" t="s">
        <v>629</v>
      </c>
      <c r="C285" s="8" t="s">
        <v>37</v>
      </c>
      <c r="D285" s="9"/>
      <c r="E285" s="9"/>
      <c r="F285" s="9"/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/>
      <c r="AL285" s="24"/>
    </row>
    <row r="286" spans="1:40" x14ac:dyDescent="0.25">
      <c r="A286" s="7" t="s">
        <v>630</v>
      </c>
      <c r="B286" s="7" t="s">
        <v>631</v>
      </c>
      <c r="C286" s="8" t="s">
        <v>607</v>
      </c>
      <c r="D286" s="9"/>
      <c r="E286" s="9"/>
      <c r="F286" s="9"/>
      <c r="G286" s="10">
        <v>0</v>
      </c>
      <c r="H286" s="10">
        <v>8924</v>
      </c>
      <c r="I286" s="10">
        <v>36407</v>
      </c>
      <c r="J286" s="10">
        <v>22756</v>
      </c>
      <c r="K286" s="10">
        <v>16314</v>
      </c>
      <c r="L286" s="10">
        <v>12497</v>
      </c>
      <c r="M286" s="10">
        <v>23267</v>
      </c>
      <c r="N286" s="10">
        <v>18708.5</v>
      </c>
      <c r="O286" s="10">
        <v>8399</v>
      </c>
      <c r="P286" s="10">
        <v>2850</v>
      </c>
      <c r="Q286" s="10">
        <v>11249</v>
      </c>
      <c r="R286" s="10">
        <v>31701</v>
      </c>
      <c r="S286" s="10">
        <v>5862</v>
      </c>
      <c r="T286" s="10">
        <v>37563</v>
      </c>
      <c r="U286" s="10">
        <v>0</v>
      </c>
      <c r="V286" s="10">
        <v>37563</v>
      </c>
      <c r="W286" s="10">
        <v>-26314</v>
      </c>
      <c r="X286" s="10">
        <v>0</v>
      </c>
      <c r="Y286" s="10">
        <v>8924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525</v>
      </c>
      <c r="AH286" s="10"/>
      <c r="AJ286" s="24">
        <f t="shared" ref="AJ286:AJ291" si="198">(M286-L286)/L286</f>
        <v>0.8618068336400736</v>
      </c>
      <c r="AK286" s="24">
        <f t="shared" ref="AK286:AK291" si="199">(O286-M286)/M286</f>
        <v>-0.63901663299952727</v>
      </c>
      <c r="AL286" s="24">
        <f t="shared" ref="AL286:AL291" si="200">AG286/O286</f>
        <v>6.2507441362066915E-2</v>
      </c>
      <c r="AM286" s="24">
        <f t="shared" ref="AM286:AM291" si="201">(Y286-L286)/L286</f>
        <v>-0.2859086180683364</v>
      </c>
      <c r="AN286" s="24">
        <f t="shared" ref="AN286:AN291" si="202">AM286/3</f>
        <v>-9.530287268944547E-2</v>
      </c>
    </row>
    <row r="287" spans="1:40" x14ac:dyDescent="0.25">
      <c r="A287" s="7" t="s">
        <v>632</v>
      </c>
      <c r="B287" s="7" t="s">
        <v>633</v>
      </c>
      <c r="C287" s="8" t="s">
        <v>607</v>
      </c>
      <c r="D287" s="9"/>
      <c r="E287" s="9"/>
      <c r="F287" s="9"/>
      <c r="G287" s="10">
        <v>0</v>
      </c>
      <c r="H287" s="10">
        <v>47398</v>
      </c>
      <c r="I287" s="10">
        <v>1552</v>
      </c>
      <c r="J287" s="10">
        <v>9636</v>
      </c>
      <c r="K287" s="10">
        <v>325</v>
      </c>
      <c r="L287" s="10">
        <v>335</v>
      </c>
      <c r="M287" s="10">
        <v>2669</v>
      </c>
      <c r="N287" s="10">
        <v>3241.25</v>
      </c>
      <c r="O287" s="10">
        <v>1575</v>
      </c>
      <c r="P287" s="10">
        <v>14000</v>
      </c>
      <c r="Q287" s="10">
        <v>15575</v>
      </c>
      <c r="R287" s="10">
        <v>842</v>
      </c>
      <c r="S287" s="10">
        <v>710</v>
      </c>
      <c r="T287" s="10">
        <v>1552</v>
      </c>
      <c r="U287" s="10">
        <v>0</v>
      </c>
      <c r="V287" s="10">
        <v>1552</v>
      </c>
      <c r="W287" s="10">
        <v>14023</v>
      </c>
      <c r="X287" s="10" t="s">
        <v>634</v>
      </c>
      <c r="Y287" s="10">
        <v>47398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45823</v>
      </c>
      <c r="AH287" s="10"/>
      <c r="AJ287" s="24">
        <f t="shared" si="198"/>
        <v>6.9671641791044774</v>
      </c>
      <c r="AK287" s="24">
        <f t="shared" si="199"/>
        <v>-0.40989134507306108</v>
      </c>
      <c r="AL287" s="24">
        <f t="shared" si="200"/>
        <v>29.093968253968253</v>
      </c>
      <c r="AM287" s="24">
        <f t="shared" si="201"/>
        <v>140.48656716417909</v>
      </c>
      <c r="AN287" s="24">
        <f t="shared" si="202"/>
        <v>46.828855721393033</v>
      </c>
    </row>
    <row r="288" spans="1:40" x14ac:dyDescent="0.25">
      <c r="A288" s="7" t="s">
        <v>635</v>
      </c>
      <c r="B288" s="7" t="s">
        <v>636</v>
      </c>
      <c r="C288" s="8" t="s">
        <v>607</v>
      </c>
      <c r="D288" s="9"/>
      <c r="E288" s="9"/>
      <c r="F288" s="9"/>
      <c r="G288" s="10">
        <v>0</v>
      </c>
      <c r="H288" s="10">
        <v>0</v>
      </c>
      <c r="I288" s="10">
        <v>47259</v>
      </c>
      <c r="J288" s="10">
        <v>156</v>
      </c>
      <c r="K288" s="10">
        <v>7357</v>
      </c>
      <c r="L288" s="10">
        <v>0</v>
      </c>
      <c r="M288" s="10">
        <v>542</v>
      </c>
      <c r="N288" s="10">
        <v>2013.75</v>
      </c>
      <c r="O288" s="10">
        <v>2100</v>
      </c>
      <c r="P288" s="10">
        <v>1800</v>
      </c>
      <c r="Q288" s="10">
        <v>3900</v>
      </c>
      <c r="R288" s="10">
        <v>45557</v>
      </c>
      <c r="S288" s="10">
        <v>1702</v>
      </c>
      <c r="T288" s="10">
        <v>47259</v>
      </c>
      <c r="U288" s="10">
        <v>0</v>
      </c>
      <c r="V288" s="10">
        <v>47259</v>
      </c>
      <c r="W288" s="10">
        <v>-43359</v>
      </c>
      <c r="X288" s="10" t="s">
        <v>637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-2100</v>
      </c>
      <c r="AH288" s="10"/>
      <c r="AJ288" s="24" t="e">
        <f t="shared" si="198"/>
        <v>#DIV/0!</v>
      </c>
      <c r="AK288" s="24">
        <f t="shared" si="199"/>
        <v>2.8745387453874538</v>
      </c>
      <c r="AL288" s="24">
        <f t="shared" si="200"/>
        <v>-1</v>
      </c>
      <c r="AM288" s="24" t="e">
        <f t="shared" si="201"/>
        <v>#DIV/0!</v>
      </c>
      <c r="AN288" s="24" t="e">
        <f t="shared" si="202"/>
        <v>#DIV/0!</v>
      </c>
    </row>
    <row r="289" spans="1:40" x14ac:dyDescent="0.25">
      <c r="A289" s="7" t="s">
        <v>638</v>
      </c>
      <c r="B289" s="7" t="s">
        <v>639</v>
      </c>
      <c r="C289" s="8" t="s">
        <v>37</v>
      </c>
      <c r="D289" s="9"/>
      <c r="E289" s="9"/>
      <c r="F289" s="9"/>
      <c r="G289" s="10">
        <v>0</v>
      </c>
      <c r="H289" s="10">
        <v>315</v>
      </c>
      <c r="I289" s="10">
        <v>143</v>
      </c>
      <c r="J289" s="10">
        <v>327</v>
      </c>
      <c r="K289" s="10">
        <v>683</v>
      </c>
      <c r="L289" s="10">
        <v>226</v>
      </c>
      <c r="M289" s="10">
        <v>258</v>
      </c>
      <c r="N289" s="10">
        <v>373.5</v>
      </c>
      <c r="O289" s="10">
        <v>157</v>
      </c>
      <c r="P289" s="10">
        <v>0</v>
      </c>
      <c r="Q289" s="10">
        <v>157</v>
      </c>
      <c r="R289" s="10">
        <v>143</v>
      </c>
      <c r="S289" s="10">
        <v>0</v>
      </c>
      <c r="T289" s="10">
        <v>143</v>
      </c>
      <c r="U289" s="10">
        <v>0</v>
      </c>
      <c r="V289" s="10">
        <v>143</v>
      </c>
      <c r="W289" s="10">
        <v>14</v>
      </c>
      <c r="X289" s="10">
        <v>0</v>
      </c>
      <c r="Y289" s="10">
        <v>315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158</v>
      </c>
      <c r="AH289" s="10"/>
      <c r="AJ289" s="24">
        <f t="shared" si="198"/>
        <v>0.1415929203539823</v>
      </c>
      <c r="AK289" s="24">
        <f t="shared" si="199"/>
        <v>-0.39147286821705424</v>
      </c>
      <c r="AL289" s="24">
        <f t="shared" si="200"/>
        <v>1.0063694267515924</v>
      </c>
      <c r="AM289" s="24">
        <f t="shared" si="201"/>
        <v>0.39380530973451328</v>
      </c>
      <c r="AN289" s="24">
        <f t="shared" si="202"/>
        <v>0.13126843657817108</v>
      </c>
    </row>
    <row r="290" spans="1:40" x14ac:dyDescent="0.25">
      <c r="A290" s="7" t="s">
        <v>640</v>
      </c>
      <c r="B290" s="7" t="s">
        <v>641</v>
      </c>
      <c r="C290" s="8" t="s">
        <v>607</v>
      </c>
      <c r="D290" s="9"/>
      <c r="E290" s="9"/>
      <c r="F290" s="9"/>
      <c r="G290" s="10">
        <v>0</v>
      </c>
      <c r="H290" s="10">
        <v>14068</v>
      </c>
      <c r="I290" s="10">
        <v>14176</v>
      </c>
      <c r="J290" s="10">
        <v>2788</v>
      </c>
      <c r="K290" s="10">
        <v>6696</v>
      </c>
      <c r="L290" s="10">
        <v>4940</v>
      </c>
      <c r="M290" s="10">
        <v>7803</v>
      </c>
      <c r="N290" s="10">
        <v>5556.75</v>
      </c>
      <c r="O290" s="10">
        <v>13648</v>
      </c>
      <c r="P290" s="10">
        <v>0</v>
      </c>
      <c r="Q290" s="10">
        <v>13648</v>
      </c>
      <c r="R290" s="10">
        <v>12689</v>
      </c>
      <c r="S290" s="10">
        <v>0</v>
      </c>
      <c r="T290" s="10">
        <v>12689</v>
      </c>
      <c r="U290" s="10">
        <v>0</v>
      </c>
      <c r="V290" s="10">
        <v>12689</v>
      </c>
      <c r="W290" s="10">
        <v>959</v>
      </c>
      <c r="X290" s="10">
        <v>0</v>
      </c>
      <c r="Y290" s="10">
        <v>14068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420</v>
      </c>
      <c r="AH290" s="10"/>
      <c r="AJ290" s="24">
        <f t="shared" si="198"/>
        <v>0.5795546558704453</v>
      </c>
      <c r="AK290" s="24">
        <f t="shared" si="199"/>
        <v>0.74907087017813656</v>
      </c>
      <c r="AL290" s="24">
        <f t="shared" si="200"/>
        <v>3.0773739742086751E-2</v>
      </c>
      <c r="AM290" s="24">
        <f t="shared" si="201"/>
        <v>1.8477732793522268</v>
      </c>
      <c r="AN290" s="24">
        <f t="shared" si="202"/>
        <v>0.6159244264507423</v>
      </c>
    </row>
    <row r="291" spans="1:40" x14ac:dyDescent="0.25">
      <c r="A291" s="7" t="s">
        <v>642</v>
      </c>
      <c r="B291" s="7" t="s">
        <v>643</v>
      </c>
      <c r="C291" s="8" t="s">
        <v>607</v>
      </c>
      <c r="D291" s="9"/>
      <c r="E291" s="9"/>
      <c r="F291" s="9"/>
      <c r="G291" s="10">
        <v>0</v>
      </c>
      <c r="H291" s="10">
        <v>411</v>
      </c>
      <c r="I291" s="10">
        <v>564</v>
      </c>
      <c r="J291" s="10">
        <v>307</v>
      </c>
      <c r="K291" s="10">
        <v>37</v>
      </c>
      <c r="L291" s="10">
        <v>177</v>
      </c>
      <c r="M291" s="10">
        <v>882</v>
      </c>
      <c r="N291" s="10">
        <v>350.75</v>
      </c>
      <c r="O291" s="10">
        <v>411</v>
      </c>
      <c r="P291" s="10">
        <v>0</v>
      </c>
      <c r="Q291" s="10">
        <v>411</v>
      </c>
      <c r="R291" s="10">
        <v>564</v>
      </c>
      <c r="S291" s="10">
        <v>0</v>
      </c>
      <c r="T291" s="10">
        <v>564</v>
      </c>
      <c r="U291" s="10">
        <v>0</v>
      </c>
      <c r="V291" s="10">
        <v>564</v>
      </c>
      <c r="W291" s="10">
        <v>-153</v>
      </c>
      <c r="X291" s="10">
        <v>0</v>
      </c>
      <c r="Y291" s="10">
        <v>411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/>
      <c r="AJ291" s="24">
        <f t="shared" si="198"/>
        <v>3.9830508474576272</v>
      </c>
      <c r="AK291" s="24">
        <f t="shared" si="199"/>
        <v>-0.53401360544217691</v>
      </c>
      <c r="AL291" s="24">
        <f t="shared" si="200"/>
        <v>0</v>
      </c>
      <c r="AM291" s="24">
        <f t="shared" si="201"/>
        <v>1.3220338983050848</v>
      </c>
      <c r="AN291" s="24">
        <f t="shared" si="202"/>
        <v>0.44067796610169491</v>
      </c>
    </row>
    <row r="292" spans="1:40" x14ac:dyDescent="0.25">
      <c r="A292" s="7" t="s">
        <v>644</v>
      </c>
      <c r="B292" s="7" t="s">
        <v>645</v>
      </c>
      <c r="C292" s="8" t="s">
        <v>607</v>
      </c>
      <c r="D292" s="9"/>
      <c r="E292" s="9"/>
      <c r="F292" s="9"/>
      <c r="G292" s="10">
        <v>0</v>
      </c>
      <c r="H292" s="10">
        <v>0</v>
      </c>
      <c r="I292" s="10">
        <v>0</v>
      </c>
      <c r="J292" s="10">
        <v>6175</v>
      </c>
      <c r="K292" s="10">
        <v>0</v>
      </c>
      <c r="L292" s="10">
        <v>0</v>
      </c>
      <c r="M292" s="10">
        <v>0</v>
      </c>
      <c r="N292" s="10">
        <v>1543.75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/>
      <c r="AL292" s="24"/>
    </row>
    <row r="293" spans="1:40" x14ac:dyDescent="0.25">
      <c r="A293" s="7" t="s">
        <v>646</v>
      </c>
      <c r="B293" s="7" t="s">
        <v>647</v>
      </c>
      <c r="C293" s="8" t="s">
        <v>607</v>
      </c>
      <c r="D293" s="9"/>
      <c r="E293" s="9"/>
      <c r="F293" s="9"/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/>
      <c r="AL293" s="24"/>
    </row>
    <row r="294" spans="1:40" x14ac:dyDescent="0.25">
      <c r="A294" s="7" t="s">
        <v>648</v>
      </c>
      <c r="B294" s="7" t="s">
        <v>649</v>
      </c>
      <c r="C294" s="8" t="s">
        <v>607</v>
      </c>
      <c r="D294" s="9"/>
      <c r="E294" s="9"/>
      <c r="F294" s="9"/>
      <c r="G294" s="10">
        <v>0</v>
      </c>
      <c r="H294" s="10">
        <v>14269</v>
      </c>
      <c r="I294" s="10">
        <v>14085</v>
      </c>
      <c r="J294" s="10">
        <v>10089</v>
      </c>
      <c r="K294" s="10">
        <v>10701</v>
      </c>
      <c r="L294" s="10">
        <v>12949</v>
      </c>
      <c r="M294" s="10">
        <v>15037</v>
      </c>
      <c r="N294" s="10">
        <v>12194</v>
      </c>
      <c r="O294" s="10">
        <v>9800</v>
      </c>
      <c r="P294" s="10">
        <v>0</v>
      </c>
      <c r="Q294" s="10">
        <v>9800</v>
      </c>
      <c r="R294" s="10">
        <v>16056</v>
      </c>
      <c r="S294" s="10">
        <v>0</v>
      </c>
      <c r="T294" s="10">
        <v>16056</v>
      </c>
      <c r="U294" s="10">
        <v>0</v>
      </c>
      <c r="V294" s="10">
        <v>16056</v>
      </c>
      <c r="W294" s="10">
        <v>-6256</v>
      </c>
      <c r="X294" s="10">
        <v>0</v>
      </c>
      <c r="Y294" s="10">
        <v>14269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4469</v>
      </c>
      <c r="AH294" s="10"/>
      <c r="AJ294" s="24">
        <f t="shared" ref="AJ294:AJ296" si="203">(M294-L294)/L294</f>
        <v>0.16124797281643369</v>
      </c>
      <c r="AK294" s="24">
        <f t="shared" ref="AK294:AK296" si="204">(O294-M294)/M294</f>
        <v>-0.34827425683314489</v>
      </c>
      <c r="AL294" s="24">
        <f t="shared" ref="AL294:AL296" si="205">AG294/O294</f>
        <v>0.45602040816326528</v>
      </c>
      <c r="AM294" s="24">
        <f t="shared" ref="AM294:AM296" si="206">(Y294-L294)/L294</f>
        <v>0.10193837361958452</v>
      </c>
      <c r="AN294" s="24">
        <f t="shared" ref="AN294:AN296" si="207">AM294/3</f>
        <v>3.397945787319484E-2</v>
      </c>
    </row>
    <row r="295" spans="1:40" x14ac:dyDescent="0.25">
      <c r="A295" s="7" t="s">
        <v>650</v>
      </c>
      <c r="B295" s="7" t="s">
        <v>651</v>
      </c>
      <c r="C295" s="8" t="s">
        <v>37</v>
      </c>
      <c r="D295" s="9"/>
      <c r="E295" s="9"/>
      <c r="F295" s="9"/>
      <c r="G295" s="10">
        <v>0</v>
      </c>
      <c r="H295" s="10">
        <v>186292</v>
      </c>
      <c r="I295" s="10">
        <v>173931</v>
      </c>
      <c r="J295" s="10">
        <v>117111</v>
      </c>
      <c r="K295" s="10">
        <v>122916</v>
      </c>
      <c r="L295" s="10">
        <v>134677</v>
      </c>
      <c r="M295" s="10">
        <v>163532</v>
      </c>
      <c r="N295" s="10">
        <v>134559</v>
      </c>
      <c r="O295" s="10">
        <v>173931</v>
      </c>
      <c r="P295" s="10">
        <v>0</v>
      </c>
      <c r="Q295" s="10">
        <v>173931</v>
      </c>
      <c r="R295" s="10">
        <v>173931</v>
      </c>
      <c r="S295" s="10">
        <v>0</v>
      </c>
      <c r="T295" s="10">
        <v>173931</v>
      </c>
      <c r="U295" s="10">
        <v>0</v>
      </c>
      <c r="V295" s="10">
        <v>173931</v>
      </c>
      <c r="W295" s="10">
        <v>0</v>
      </c>
      <c r="X295" s="10">
        <v>0</v>
      </c>
      <c r="Y295" s="10">
        <v>186292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12361</v>
      </c>
      <c r="AH295" s="10"/>
      <c r="AJ295" s="24">
        <f t="shared" si="203"/>
        <v>0.21425336174699466</v>
      </c>
      <c r="AK295" s="24">
        <f t="shared" si="204"/>
        <v>6.3590000733801333E-2</v>
      </c>
      <c r="AL295" s="24">
        <f t="shared" si="205"/>
        <v>7.1068412186441748E-2</v>
      </c>
      <c r="AM295" s="24">
        <f t="shared" si="206"/>
        <v>0.38325029515061965</v>
      </c>
      <c r="AN295" s="24">
        <f t="shared" si="207"/>
        <v>0.12775009838353987</v>
      </c>
    </row>
    <row r="296" spans="1:40" x14ac:dyDescent="0.25">
      <c r="A296" s="7" t="s">
        <v>652</v>
      </c>
      <c r="B296" s="7" t="s">
        <v>653</v>
      </c>
      <c r="C296" s="8" t="s">
        <v>37</v>
      </c>
      <c r="D296" s="9"/>
      <c r="E296" s="9"/>
      <c r="F296" s="9"/>
      <c r="G296" s="10">
        <v>0</v>
      </c>
      <c r="H296" s="10">
        <v>9000</v>
      </c>
      <c r="I296" s="10">
        <v>3311</v>
      </c>
      <c r="J296" s="10">
        <v>52383</v>
      </c>
      <c r="K296" s="10">
        <v>12799</v>
      </c>
      <c r="L296" s="10">
        <v>1463</v>
      </c>
      <c r="M296" s="10">
        <v>13440</v>
      </c>
      <c r="N296" s="10">
        <v>20021.25</v>
      </c>
      <c r="O296" s="10">
        <v>8500</v>
      </c>
      <c r="P296" s="10">
        <v>0</v>
      </c>
      <c r="Q296" s="10">
        <v>8500</v>
      </c>
      <c r="R296" s="10">
        <v>312</v>
      </c>
      <c r="S296" s="10">
        <v>0</v>
      </c>
      <c r="T296" s="10">
        <v>312</v>
      </c>
      <c r="U296" s="10">
        <v>0</v>
      </c>
      <c r="V296" s="10">
        <v>312</v>
      </c>
      <c r="W296" s="10">
        <v>8188</v>
      </c>
      <c r="X296" s="10">
        <v>0</v>
      </c>
      <c r="Y296" s="10">
        <v>9000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500</v>
      </c>
      <c r="AH296" s="10"/>
      <c r="AJ296" s="24">
        <f t="shared" si="203"/>
        <v>8.1866028708133971</v>
      </c>
      <c r="AK296" s="24">
        <f t="shared" si="204"/>
        <v>-0.36755952380952384</v>
      </c>
      <c r="AL296" s="24">
        <f t="shared" si="205"/>
        <v>5.8823529411764705E-2</v>
      </c>
      <c r="AM296" s="24">
        <f t="shared" si="206"/>
        <v>5.1517429938482566</v>
      </c>
      <c r="AN296" s="24">
        <f t="shared" si="207"/>
        <v>1.7172476646160855</v>
      </c>
    </row>
    <row r="297" spans="1:40" x14ac:dyDescent="0.25">
      <c r="A297" s="7" t="s">
        <v>654</v>
      </c>
      <c r="B297" s="7" t="s">
        <v>655</v>
      </c>
      <c r="C297" s="8" t="s">
        <v>37</v>
      </c>
      <c r="D297" s="9"/>
      <c r="E297" s="9"/>
      <c r="F297" s="9"/>
      <c r="G297" s="10">
        <v>0</v>
      </c>
      <c r="H297" s="10">
        <v>5000</v>
      </c>
      <c r="I297" s="10">
        <v>262</v>
      </c>
      <c r="J297" s="10">
        <v>102646</v>
      </c>
      <c r="K297" s="10">
        <v>-342</v>
      </c>
      <c r="L297" s="10">
        <v>1057</v>
      </c>
      <c r="M297" s="10">
        <v>2674</v>
      </c>
      <c r="N297" s="10">
        <v>26508.75</v>
      </c>
      <c r="O297" s="10">
        <v>0</v>
      </c>
      <c r="P297" s="10">
        <v>0</v>
      </c>
      <c r="Q297" s="10">
        <v>0</v>
      </c>
      <c r="R297" s="10">
        <v>320</v>
      </c>
      <c r="S297" s="10">
        <v>0</v>
      </c>
      <c r="T297" s="10">
        <v>320</v>
      </c>
      <c r="U297" s="10">
        <v>0</v>
      </c>
      <c r="V297" s="10">
        <v>320</v>
      </c>
      <c r="W297" s="10">
        <v>-320</v>
      </c>
      <c r="X297" s="10">
        <v>0</v>
      </c>
      <c r="Y297" s="10">
        <v>5000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5000</v>
      </c>
      <c r="AH297" s="10"/>
      <c r="AL297" s="24"/>
    </row>
    <row r="298" spans="1:40" x14ac:dyDescent="0.25">
      <c r="A298" s="7" t="s">
        <v>656</v>
      </c>
      <c r="B298" s="7" t="s">
        <v>657</v>
      </c>
      <c r="C298" s="8" t="s">
        <v>37</v>
      </c>
      <c r="D298" s="9"/>
      <c r="E298" s="9"/>
      <c r="F298" s="9"/>
      <c r="G298" s="10">
        <v>0</v>
      </c>
      <c r="H298" s="10">
        <v>0</v>
      </c>
      <c r="I298" s="10">
        <v>-40</v>
      </c>
      <c r="J298" s="10">
        <v>0</v>
      </c>
      <c r="K298" s="10">
        <v>3530</v>
      </c>
      <c r="L298" s="10">
        <v>0</v>
      </c>
      <c r="M298" s="10">
        <v>0</v>
      </c>
      <c r="N298" s="10">
        <v>882.5</v>
      </c>
      <c r="O298" s="10">
        <v>0</v>
      </c>
      <c r="P298" s="10">
        <v>0</v>
      </c>
      <c r="Q298" s="10">
        <v>0</v>
      </c>
      <c r="R298" s="10">
        <v>-40</v>
      </c>
      <c r="S298" s="10">
        <v>0</v>
      </c>
      <c r="T298" s="10">
        <v>-40</v>
      </c>
      <c r="U298" s="10">
        <v>0</v>
      </c>
      <c r="V298" s="10">
        <v>-40</v>
      </c>
      <c r="W298" s="10">
        <v>40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/>
      <c r="AL298" s="24"/>
    </row>
    <row r="299" spans="1:40" x14ac:dyDescent="0.25">
      <c r="A299" s="7" t="s">
        <v>658</v>
      </c>
      <c r="B299" s="7" t="s">
        <v>659</v>
      </c>
      <c r="C299" s="8" t="s">
        <v>37</v>
      </c>
      <c r="D299" s="9"/>
      <c r="E299" s="9"/>
      <c r="F299" s="9"/>
      <c r="G299" s="10">
        <v>0</v>
      </c>
      <c r="H299" s="10">
        <v>5000</v>
      </c>
      <c r="I299" s="10">
        <v>9500</v>
      </c>
      <c r="J299" s="10">
        <v>23877</v>
      </c>
      <c r="K299" s="10">
        <v>5127</v>
      </c>
      <c r="L299" s="10">
        <v>25100</v>
      </c>
      <c r="M299" s="10">
        <v>8149</v>
      </c>
      <c r="N299" s="10">
        <v>15563.25</v>
      </c>
      <c r="O299" s="10">
        <v>5500</v>
      </c>
      <c r="P299" s="10">
        <v>0</v>
      </c>
      <c r="Q299" s="10">
        <v>5500</v>
      </c>
      <c r="R299" s="10">
        <v>9500</v>
      </c>
      <c r="S299" s="10">
        <v>0</v>
      </c>
      <c r="T299" s="10">
        <v>9500</v>
      </c>
      <c r="U299" s="10">
        <v>0</v>
      </c>
      <c r="V299" s="10">
        <v>9500</v>
      </c>
      <c r="W299" s="10">
        <v>-4000</v>
      </c>
      <c r="X299" s="10">
        <v>0</v>
      </c>
      <c r="Y299" s="10">
        <v>5000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-500</v>
      </c>
      <c r="AH299" s="10"/>
      <c r="AJ299" s="24">
        <f t="shared" ref="AJ299" si="208">(M299-L299)/L299</f>
        <v>-0.67533864541832667</v>
      </c>
      <c r="AK299" s="24">
        <f t="shared" ref="AK299" si="209">(O299-M299)/M299</f>
        <v>-0.32507056080500674</v>
      </c>
      <c r="AL299" s="24">
        <f>AG299/O299</f>
        <v>-9.0909090909090912E-2</v>
      </c>
      <c r="AM299" s="24">
        <f t="shared" ref="AM299" si="210">(Y299-L299)/L299</f>
        <v>-0.80079681274900394</v>
      </c>
      <c r="AN299" s="24">
        <f t="shared" ref="AN299" si="211">AM299/3</f>
        <v>-0.26693227091633465</v>
      </c>
    </row>
    <row r="300" spans="1:40" x14ac:dyDescent="0.25">
      <c r="A300" s="7" t="s">
        <v>660</v>
      </c>
      <c r="B300" s="7" t="s">
        <v>661</v>
      </c>
      <c r="C300" s="8" t="s">
        <v>37</v>
      </c>
      <c r="D300" s="9"/>
      <c r="E300" s="9"/>
      <c r="F300" s="9"/>
      <c r="G300" s="10">
        <v>0</v>
      </c>
      <c r="H300" s="10">
        <v>0</v>
      </c>
      <c r="I300" s="10">
        <v>41</v>
      </c>
      <c r="J300" s="10">
        <v>36</v>
      </c>
      <c r="K300" s="10">
        <v>-67</v>
      </c>
      <c r="L300" s="10">
        <v>413</v>
      </c>
      <c r="M300" s="10">
        <v>-5</v>
      </c>
      <c r="N300" s="10">
        <v>94.25</v>
      </c>
      <c r="O300" s="10">
        <v>0</v>
      </c>
      <c r="P300" s="10">
        <v>0</v>
      </c>
      <c r="Q300" s="10">
        <v>0</v>
      </c>
      <c r="R300" s="10">
        <v>41</v>
      </c>
      <c r="S300" s="10">
        <v>0</v>
      </c>
      <c r="T300" s="10">
        <v>41</v>
      </c>
      <c r="U300" s="10">
        <v>0</v>
      </c>
      <c r="V300" s="10">
        <v>41</v>
      </c>
      <c r="W300" s="10">
        <v>-41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/>
      <c r="AL300" s="24"/>
    </row>
    <row r="301" spans="1:40" x14ac:dyDescent="0.25">
      <c r="A301" s="7" t="s">
        <v>662</v>
      </c>
      <c r="B301" s="7" t="s">
        <v>663</v>
      </c>
      <c r="C301" s="8" t="s">
        <v>37</v>
      </c>
      <c r="D301" s="9"/>
      <c r="E301" s="9"/>
      <c r="F301" s="9"/>
      <c r="G301" s="10">
        <v>0</v>
      </c>
      <c r="H301" s="10">
        <v>525</v>
      </c>
      <c r="I301" s="10">
        <v>0</v>
      </c>
      <c r="J301" s="10">
        <v>2353</v>
      </c>
      <c r="K301" s="10">
        <v>0</v>
      </c>
      <c r="L301" s="10">
        <v>1610</v>
      </c>
      <c r="M301" s="10">
        <v>2323</v>
      </c>
      <c r="N301" s="10">
        <v>1571.5</v>
      </c>
      <c r="O301" s="10">
        <v>525</v>
      </c>
      <c r="P301" s="10">
        <v>0</v>
      </c>
      <c r="Q301" s="10">
        <v>525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525</v>
      </c>
      <c r="X301" s="10">
        <v>0</v>
      </c>
      <c r="Y301" s="10">
        <v>525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/>
      <c r="AJ301" s="24">
        <f t="shared" ref="AJ301:AJ309" si="212">(M301-L301)/L301</f>
        <v>0.44285714285714284</v>
      </c>
      <c r="AK301" s="24">
        <f t="shared" ref="AK301:AK309" si="213">(O301-M301)/M301</f>
        <v>-0.77399913904433926</v>
      </c>
      <c r="AL301" s="24">
        <f t="shared" ref="AL301:AL309" si="214">AG301/O301</f>
        <v>0</v>
      </c>
      <c r="AM301" s="24">
        <f t="shared" ref="AM301:AM309" si="215">(Y301-L301)/L301</f>
        <v>-0.67391304347826086</v>
      </c>
      <c r="AN301" s="24">
        <f t="shared" ref="AN301:AN309" si="216">AM301/3</f>
        <v>-0.22463768115942029</v>
      </c>
    </row>
    <row r="302" spans="1:40" x14ac:dyDescent="0.25">
      <c r="A302" s="12" t="s">
        <v>664</v>
      </c>
      <c r="B302" s="13" t="s">
        <v>665</v>
      </c>
      <c r="C302" s="13"/>
      <c r="D302" s="14">
        <v>0</v>
      </c>
      <c r="E302" s="14">
        <v>0</v>
      </c>
      <c r="F302" s="14">
        <v>0</v>
      </c>
      <c r="G302" s="14">
        <v>0</v>
      </c>
      <c r="H302" s="14">
        <v>398663</v>
      </c>
      <c r="I302" s="14">
        <v>379857</v>
      </c>
      <c r="J302" s="14">
        <v>392135</v>
      </c>
      <c r="K302" s="14">
        <v>208701</v>
      </c>
      <c r="L302" s="14">
        <v>231234</v>
      </c>
      <c r="M302" s="14">
        <v>328202</v>
      </c>
      <c r="N302" s="14">
        <v>290068</v>
      </c>
      <c r="O302" s="14">
        <v>287247</v>
      </c>
      <c r="P302" s="14">
        <v>18650</v>
      </c>
      <c r="Q302" s="14">
        <v>305897</v>
      </c>
      <c r="R302" s="14">
        <v>378254</v>
      </c>
      <c r="S302" s="14">
        <v>8274</v>
      </c>
      <c r="T302" s="14">
        <v>386528</v>
      </c>
      <c r="U302" s="14">
        <v>0</v>
      </c>
      <c r="V302" s="14">
        <v>386528</v>
      </c>
      <c r="W302" s="14">
        <v>-80631</v>
      </c>
      <c r="X302" s="14">
        <v>0</v>
      </c>
      <c r="Y302" s="14">
        <v>398663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111416</v>
      </c>
      <c r="AH302" s="14">
        <v>0</v>
      </c>
      <c r="AJ302" s="24">
        <f t="shared" si="212"/>
        <v>0.41935009557418029</v>
      </c>
      <c r="AK302" s="24">
        <f t="shared" si="213"/>
        <v>-0.12478595499113351</v>
      </c>
      <c r="AL302" s="24">
        <f t="shared" si="214"/>
        <v>0.38787524325754491</v>
      </c>
      <c r="AM302" s="24">
        <f t="shared" si="215"/>
        <v>0.7240673949332711</v>
      </c>
      <c r="AN302" s="24">
        <f t="shared" si="216"/>
        <v>0.24135579831109036</v>
      </c>
    </row>
    <row r="303" spans="1:40" x14ac:dyDescent="0.25">
      <c r="A303" s="12" t="s">
        <v>666</v>
      </c>
      <c r="B303" s="13" t="s">
        <v>667</v>
      </c>
      <c r="C303" s="13"/>
      <c r="D303" s="14">
        <v>0</v>
      </c>
      <c r="E303" s="14">
        <v>0</v>
      </c>
      <c r="F303" s="14">
        <v>0</v>
      </c>
      <c r="G303" s="14">
        <v>0</v>
      </c>
      <c r="H303" s="14">
        <v>2403687</v>
      </c>
      <c r="I303" s="14">
        <v>2248509</v>
      </c>
      <c r="J303" s="14">
        <v>2015195</v>
      </c>
      <c r="K303" s="14">
        <v>2071383</v>
      </c>
      <c r="L303" s="14">
        <v>1932386</v>
      </c>
      <c r="M303" s="14">
        <v>1927768</v>
      </c>
      <c r="N303" s="14">
        <v>1986683</v>
      </c>
      <c r="O303" s="14">
        <v>2134576</v>
      </c>
      <c r="P303" s="14">
        <v>281967</v>
      </c>
      <c r="Q303" s="14">
        <v>2416543</v>
      </c>
      <c r="R303" s="14">
        <v>2195609</v>
      </c>
      <c r="S303" s="14">
        <v>85546</v>
      </c>
      <c r="T303" s="14">
        <v>2281155</v>
      </c>
      <c r="U303" s="14">
        <v>0</v>
      </c>
      <c r="V303" s="14">
        <v>2281155</v>
      </c>
      <c r="W303" s="14">
        <v>135388</v>
      </c>
      <c r="X303" s="14">
        <v>0</v>
      </c>
      <c r="Y303" s="14">
        <v>2403687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269111</v>
      </c>
      <c r="AH303" s="14">
        <v>0</v>
      </c>
      <c r="AJ303" s="24">
        <f t="shared" si="212"/>
        <v>-2.3897916875820877E-3</v>
      </c>
      <c r="AK303" s="24">
        <f t="shared" si="213"/>
        <v>0.10727846919338842</v>
      </c>
      <c r="AL303" s="24">
        <f t="shared" si="214"/>
        <v>0.12607234410955617</v>
      </c>
      <c r="AM303" s="24">
        <f t="shared" si="215"/>
        <v>0.24389588829560968</v>
      </c>
      <c r="AN303" s="24">
        <f t="shared" si="216"/>
        <v>8.1298629431869898E-2</v>
      </c>
    </row>
    <row r="304" spans="1:40" ht="15.75" thickBot="1" x14ac:dyDescent="0.3">
      <c r="A304" s="15" t="s">
        <v>668</v>
      </c>
      <c r="B304" s="16" t="s">
        <v>669</v>
      </c>
      <c r="C304" s="16"/>
      <c r="D304" s="17">
        <v>0</v>
      </c>
      <c r="E304" s="17">
        <v>0</v>
      </c>
      <c r="F304" s="17">
        <v>0</v>
      </c>
      <c r="G304" s="17">
        <v>0</v>
      </c>
      <c r="H304" s="17">
        <v>2403687</v>
      </c>
      <c r="I304" s="17">
        <v>2248509</v>
      </c>
      <c r="J304" s="17">
        <v>2015195</v>
      </c>
      <c r="K304" s="17">
        <v>2071383</v>
      </c>
      <c r="L304" s="17">
        <v>1932386</v>
      </c>
      <c r="M304" s="17">
        <v>1927768</v>
      </c>
      <c r="N304" s="17">
        <v>1986683</v>
      </c>
      <c r="O304" s="17">
        <v>2134576</v>
      </c>
      <c r="P304" s="17">
        <v>281967</v>
      </c>
      <c r="Q304" s="17">
        <v>2416543</v>
      </c>
      <c r="R304" s="17">
        <v>2195609</v>
      </c>
      <c r="S304" s="17">
        <v>85546</v>
      </c>
      <c r="T304" s="17">
        <v>2281155</v>
      </c>
      <c r="U304" s="17">
        <v>0</v>
      </c>
      <c r="V304" s="17">
        <v>2281155</v>
      </c>
      <c r="W304" s="17">
        <v>135388</v>
      </c>
      <c r="X304" s="17">
        <v>0</v>
      </c>
      <c r="Y304" s="17">
        <v>2403687</v>
      </c>
      <c r="Z304" s="17">
        <v>0</v>
      </c>
      <c r="AA304" s="17">
        <v>0</v>
      </c>
      <c r="AB304" s="17">
        <v>0</v>
      </c>
      <c r="AC304" s="17">
        <v>0</v>
      </c>
      <c r="AD304" s="17">
        <v>0</v>
      </c>
      <c r="AE304" s="17">
        <v>0</v>
      </c>
      <c r="AF304" s="17">
        <v>0</v>
      </c>
      <c r="AG304" s="17">
        <v>269111</v>
      </c>
      <c r="AH304" s="17">
        <v>0</v>
      </c>
      <c r="AI304" s="25"/>
      <c r="AJ304" s="27">
        <f t="shared" si="212"/>
        <v>-2.3897916875820877E-3</v>
      </c>
      <c r="AK304" s="27">
        <f t="shared" si="213"/>
        <v>0.10727846919338842</v>
      </c>
      <c r="AL304" s="27">
        <f t="shared" si="214"/>
        <v>0.12607234410955617</v>
      </c>
      <c r="AM304" s="27">
        <f t="shared" si="215"/>
        <v>0.24389588829560968</v>
      </c>
      <c r="AN304" s="27">
        <f t="shared" si="216"/>
        <v>8.1298629431869898E-2</v>
      </c>
    </row>
    <row r="305" spans="1:40" ht="15.75" thickTop="1" x14ac:dyDescent="0.25">
      <c r="A305" s="7" t="s">
        <v>670</v>
      </c>
      <c r="B305" s="7" t="s">
        <v>671</v>
      </c>
      <c r="C305" s="8" t="s">
        <v>190</v>
      </c>
      <c r="D305" s="9"/>
      <c r="E305" s="9"/>
      <c r="F305" s="9"/>
      <c r="G305" s="10">
        <v>0</v>
      </c>
      <c r="H305" s="10">
        <v>13911</v>
      </c>
      <c r="I305" s="10">
        <v>12190</v>
      </c>
      <c r="J305" s="10">
        <v>16559</v>
      </c>
      <c r="K305" s="10">
        <v>13718</v>
      </c>
      <c r="L305" s="10">
        <v>19635</v>
      </c>
      <c r="M305" s="10">
        <v>9752</v>
      </c>
      <c r="N305" s="10">
        <v>14916</v>
      </c>
      <c r="O305" s="10">
        <v>13701</v>
      </c>
      <c r="P305" s="10">
        <v>0</v>
      </c>
      <c r="Q305" s="10">
        <v>13701</v>
      </c>
      <c r="R305" s="10">
        <v>7690</v>
      </c>
      <c r="S305" s="10">
        <v>0</v>
      </c>
      <c r="T305" s="10">
        <v>7690</v>
      </c>
      <c r="U305" s="10">
        <v>0</v>
      </c>
      <c r="V305" s="10">
        <v>7690</v>
      </c>
      <c r="W305" s="10">
        <v>6011</v>
      </c>
      <c r="X305" s="10">
        <v>0</v>
      </c>
      <c r="Y305" s="10">
        <v>13911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210</v>
      </c>
      <c r="AH305" s="10"/>
      <c r="AJ305" s="24">
        <f t="shared" si="212"/>
        <v>-0.50333587980646799</v>
      </c>
      <c r="AK305" s="24">
        <f t="shared" si="213"/>
        <v>0.40494257588187038</v>
      </c>
      <c r="AL305" s="24">
        <f t="shared" si="214"/>
        <v>1.5327348368732209E-2</v>
      </c>
      <c r="AM305" s="24">
        <f t="shared" si="215"/>
        <v>-0.29152024446142094</v>
      </c>
      <c r="AN305" s="24">
        <f t="shared" si="216"/>
        <v>-9.7173414820473647E-2</v>
      </c>
    </row>
    <row r="306" spans="1:40" x14ac:dyDescent="0.25">
      <c r="A306" s="7" t="s">
        <v>672</v>
      </c>
      <c r="B306" s="7" t="s">
        <v>673</v>
      </c>
      <c r="C306" s="8" t="s">
        <v>190</v>
      </c>
      <c r="D306" s="9"/>
      <c r="E306" s="9"/>
      <c r="F306" s="9"/>
      <c r="G306" s="10">
        <v>0</v>
      </c>
      <c r="H306" s="10">
        <v>27361</v>
      </c>
      <c r="I306" s="10">
        <v>28505</v>
      </c>
      <c r="J306" s="10">
        <v>21649</v>
      </c>
      <c r="K306" s="10">
        <v>23014</v>
      </c>
      <c r="L306" s="10">
        <v>20903</v>
      </c>
      <c r="M306" s="10">
        <v>21255</v>
      </c>
      <c r="N306" s="10">
        <v>21705.25</v>
      </c>
      <c r="O306" s="10">
        <v>27361</v>
      </c>
      <c r="P306" s="10">
        <v>0</v>
      </c>
      <c r="Q306" s="10">
        <v>27361</v>
      </c>
      <c r="R306" s="10">
        <v>8937</v>
      </c>
      <c r="S306" s="10">
        <v>0</v>
      </c>
      <c r="T306" s="10">
        <v>8937</v>
      </c>
      <c r="U306" s="10">
        <v>0</v>
      </c>
      <c r="V306" s="10">
        <v>8937</v>
      </c>
      <c r="W306" s="10">
        <v>18424</v>
      </c>
      <c r="X306" s="10" t="s">
        <v>191</v>
      </c>
      <c r="Y306" s="10">
        <v>27361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/>
      <c r="AJ306" s="24">
        <f t="shared" si="212"/>
        <v>1.683968808305028E-2</v>
      </c>
      <c r="AK306" s="24">
        <f t="shared" si="213"/>
        <v>0.28727358268642672</v>
      </c>
      <c r="AL306" s="24">
        <f t="shared" si="214"/>
        <v>0</v>
      </c>
      <c r="AM306" s="24">
        <f t="shared" si="215"/>
        <v>0.30895086829641677</v>
      </c>
      <c r="AN306" s="24">
        <f t="shared" si="216"/>
        <v>0.10298362276547225</v>
      </c>
    </row>
    <row r="307" spans="1:40" x14ac:dyDescent="0.25">
      <c r="A307" s="7" t="s">
        <v>674</v>
      </c>
      <c r="B307" s="7" t="s">
        <v>675</v>
      </c>
      <c r="C307" s="8" t="s">
        <v>190</v>
      </c>
      <c r="D307" s="9"/>
      <c r="E307" s="9"/>
      <c r="F307" s="9"/>
      <c r="G307" s="10">
        <v>0</v>
      </c>
      <c r="H307" s="10">
        <v>1517450</v>
      </c>
      <c r="I307" s="10">
        <v>1391852</v>
      </c>
      <c r="J307" s="10">
        <v>1073793</v>
      </c>
      <c r="K307" s="10">
        <v>1144003</v>
      </c>
      <c r="L307" s="10">
        <v>1224083</v>
      </c>
      <c r="M307" s="10">
        <v>1292745</v>
      </c>
      <c r="N307" s="10">
        <v>1183656</v>
      </c>
      <c r="O307" s="10">
        <v>1392290</v>
      </c>
      <c r="P307" s="10">
        <v>0</v>
      </c>
      <c r="Q307" s="10">
        <v>1392290</v>
      </c>
      <c r="R307" s="10">
        <v>1391852</v>
      </c>
      <c r="S307" s="10">
        <v>0</v>
      </c>
      <c r="T307" s="10">
        <v>1391852</v>
      </c>
      <c r="U307" s="10">
        <v>0</v>
      </c>
      <c r="V307" s="10">
        <v>1391852</v>
      </c>
      <c r="W307" s="10">
        <v>438</v>
      </c>
      <c r="X307" s="10">
        <v>0</v>
      </c>
      <c r="Y307" s="10">
        <v>1517450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125160</v>
      </c>
      <c r="AH307" s="10"/>
      <c r="AJ307" s="24">
        <f t="shared" si="212"/>
        <v>5.6092601563782846E-2</v>
      </c>
      <c r="AK307" s="24">
        <f t="shared" si="213"/>
        <v>7.7002811846110408E-2</v>
      </c>
      <c r="AL307" s="24">
        <f t="shared" si="214"/>
        <v>8.9895064964913923E-2</v>
      </c>
      <c r="AM307" s="24">
        <f t="shared" si="215"/>
        <v>0.23966266993332969</v>
      </c>
      <c r="AN307" s="24">
        <f t="shared" si="216"/>
        <v>7.9887556644443233E-2</v>
      </c>
    </row>
    <row r="308" spans="1:40" ht="15.75" thickBot="1" x14ac:dyDescent="0.3">
      <c r="A308" s="15" t="s">
        <v>676</v>
      </c>
      <c r="B308" s="16" t="s">
        <v>677</v>
      </c>
      <c r="C308" s="16"/>
      <c r="D308" s="17">
        <v>0</v>
      </c>
      <c r="E308" s="17">
        <v>0</v>
      </c>
      <c r="F308" s="17">
        <v>0</v>
      </c>
      <c r="G308" s="17">
        <v>0</v>
      </c>
      <c r="H308" s="17">
        <v>1558722</v>
      </c>
      <c r="I308" s="17">
        <v>1432547</v>
      </c>
      <c r="J308" s="17">
        <v>1112001</v>
      </c>
      <c r="K308" s="17">
        <v>1180735</v>
      </c>
      <c r="L308" s="17">
        <v>1264621</v>
      </c>
      <c r="M308" s="17">
        <v>1323752</v>
      </c>
      <c r="N308" s="17">
        <v>1220277.25</v>
      </c>
      <c r="O308" s="17">
        <v>1433352</v>
      </c>
      <c r="P308" s="17">
        <v>0</v>
      </c>
      <c r="Q308" s="17">
        <v>1433352</v>
      </c>
      <c r="R308" s="17">
        <v>1408479</v>
      </c>
      <c r="S308" s="17">
        <v>0</v>
      </c>
      <c r="T308" s="17">
        <v>1408479</v>
      </c>
      <c r="U308" s="17">
        <v>0</v>
      </c>
      <c r="V308" s="17">
        <v>1408479</v>
      </c>
      <c r="W308" s="17">
        <v>24873</v>
      </c>
      <c r="X308" s="17">
        <v>0</v>
      </c>
      <c r="Y308" s="17">
        <v>1558722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7">
        <v>0</v>
      </c>
      <c r="AF308" s="17">
        <v>0</v>
      </c>
      <c r="AG308" s="17">
        <v>125370</v>
      </c>
      <c r="AH308" s="17">
        <v>0</v>
      </c>
      <c r="AJ308" s="24">
        <f t="shared" si="212"/>
        <v>4.6757882401130456E-2</v>
      </c>
      <c r="AK308" s="24">
        <f t="shared" si="213"/>
        <v>8.279496461572862E-2</v>
      </c>
      <c r="AL308" s="24">
        <f t="shared" si="214"/>
        <v>8.7466302764429113E-2</v>
      </c>
      <c r="AM308" s="24">
        <f t="shared" si="215"/>
        <v>0.23256058534533272</v>
      </c>
      <c r="AN308" s="24">
        <f t="shared" si="216"/>
        <v>7.7520195115110907E-2</v>
      </c>
    </row>
    <row r="309" spans="1:40" ht="15.75" thickTop="1" x14ac:dyDescent="0.25">
      <c r="A309" s="7" t="s">
        <v>678</v>
      </c>
      <c r="B309" s="7" t="s">
        <v>679</v>
      </c>
      <c r="C309" s="8" t="s">
        <v>226</v>
      </c>
      <c r="D309" s="9"/>
      <c r="E309" s="9"/>
      <c r="F309" s="9"/>
      <c r="G309" s="10">
        <v>0</v>
      </c>
      <c r="H309" s="10">
        <v>0</v>
      </c>
      <c r="I309" s="10">
        <v>68385</v>
      </c>
      <c r="J309" s="10">
        <v>296998</v>
      </c>
      <c r="K309" s="10">
        <v>290354</v>
      </c>
      <c r="L309" s="10">
        <v>307949</v>
      </c>
      <c r="M309" s="10">
        <v>277806</v>
      </c>
      <c r="N309" s="10">
        <v>293276.75</v>
      </c>
      <c r="O309" s="10">
        <v>297786</v>
      </c>
      <c r="P309" s="10">
        <v>-241901</v>
      </c>
      <c r="Q309" s="10">
        <v>55885</v>
      </c>
      <c r="R309" s="10">
        <v>68385</v>
      </c>
      <c r="S309" s="10">
        <v>0</v>
      </c>
      <c r="T309" s="10">
        <v>68385</v>
      </c>
      <c r="U309" s="10">
        <v>0</v>
      </c>
      <c r="V309" s="10">
        <v>68385</v>
      </c>
      <c r="W309" s="10">
        <v>-12500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-297786</v>
      </c>
      <c r="AH309" s="10"/>
      <c r="AJ309" s="24">
        <f t="shared" si="212"/>
        <v>-9.7883091031307129E-2</v>
      </c>
      <c r="AK309" s="24">
        <f t="shared" si="213"/>
        <v>7.1920692857605661E-2</v>
      </c>
      <c r="AL309" s="24">
        <f t="shared" si="214"/>
        <v>-1</v>
      </c>
      <c r="AM309" s="24">
        <f t="shared" si="215"/>
        <v>-1</v>
      </c>
      <c r="AN309" s="24">
        <f t="shared" si="216"/>
        <v>-0.33333333333333331</v>
      </c>
    </row>
    <row r="310" spans="1:40" x14ac:dyDescent="0.25">
      <c r="A310" s="7" t="s">
        <v>680</v>
      </c>
      <c r="B310" s="7" t="s">
        <v>681</v>
      </c>
      <c r="C310" s="8" t="s">
        <v>226</v>
      </c>
      <c r="D310" s="9"/>
      <c r="E310" s="9"/>
      <c r="F310" s="9"/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/>
      <c r="AL310" s="24"/>
    </row>
    <row r="311" spans="1:40" x14ac:dyDescent="0.25">
      <c r="A311" s="7" t="s">
        <v>682</v>
      </c>
      <c r="B311" s="7" t="s">
        <v>683</v>
      </c>
      <c r="C311" s="8" t="s">
        <v>226</v>
      </c>
      <c r="D311" s="9"/>
      <c r="E311" s="9"/>
      <c r="F311" s="9"/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/>
      <c r="AL311" s="24"/>
    </row>
    <row r="312" spans="1:40" x14ac:dyDescent="0.25">
      <c r="A312" s="7" t="s">
        <v>684</v>
      </c>
      <c r="B312" s="7" t="s">
        <v>685</v>
      </c>
      <c r="C312" s="8" t="s">
        <v>226</v>
      </c>
      <c r="D312" s="9"/>
      <c r="E312" s="9"/>
      <c r="F312" s="9"/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152</v>
      </c>
      <c r="M312" s="10">
        <v>0</v>
      </c>
      <c r="N312" s="10">
        <v>38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/>
      <c r="AL312" s="24"/>
    </row>
    <row r="313" spans="1:40" x14ac:dyDescent="0.25">
      <c r="A313" s="7" t="s">
        <v>686</v>
      </c>
      <c r="B313" s="7" t="s">
        <v>687</v>
      </c>
      <c r="C313" s="8" t="s">
        <v>226</v>
      </c>
      <c r="D313" s="9"/>
      <c r="E313" s="9"/>
      <c r="F313" s="9"/>
      <c r="G313" s="10">
        <v>0</v>
      </c>
      <c r="H313" s="10">
        <v>0</v>
      </c>
      <c r="I313" s="10">
        <v>0</v>
      </c>
      <c r="J313" s="10">
        <v>7292</v>
      </c>
      <c r="K313" s="10">
        <v>19368</v>
      </c>
      <c r="L313" s="10">
        <v>12545</v>
      </c>
      <c r="M313" s="10">
        <v>11637</v>
      </c>
      <c r="N313" s="10">
        <v>12710.5</v>
      </c>
      <c r="O313" s="10">
        <v>9000</v>
      </c>
      <c r="P313" s="10">
        <v>-9000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-9000</v>
      </c>
      <c r="AH313" s="10"/>
      <c r="AJ313" s="24">
        <f t="shared" ref="AJ313:AJ315" si="217">(M313-L313)/L313</f>
        <v>-7.2379434037465121E-2</v>
      </c>
      <c r="AK313" s="24">
        <f t="shared" ref="AK313:AK315" si="218">(O313-M313)/M313</f>
        <v>-0.2266047950502707</v>
      </c>
      <c r="AL313" s="24">
        <f t="shared" ref="AL313:AL315" si="219">AG313/O313</f>
        <v>-1</v>
      </c>
      <c r="AM313" s="24">
        <f t="shared" ref="AM313:AM315" si="220">(Y313-L313)/L313</f>
        <v>-1</v>
      </c>
      <c r="AN313" s="24">
        <f t="shared" ref="AN313:AN315" si="221">AM313/3</f>
        <v>-0.33333333333333331</v>
      </c>
    </row>
    <row r="314" spans="1:40" x14ac:dyDescent="0.25">
      <c r="A314" s="7" t="s">
        <v>688</v>
      </c>
      <c r="B314" s="7" t="s">
        <v>689</v>
      </c>
      <c r="C314" s="8" t="s">
        <v>226</v>
      </c>
      <c r="D314" s="9"/>
      <c r="E314" s="9"/>
      <c r="F314" s="9"/>
      <c r="G314" s="10">
        <v>0</v>
      </c>
      <c r="H314" s="10">
        <v>0</v>
      </c>
      <c r="I314" s="10">
        <v>12588</v>
      </c>
      <c r="J314" s="10">
        <v>62181</v>
      </c>
      <c r="K314" s="10">
        <v>60410</v>
      </c>
      <c r="L314" s="10">
        <v>48445</v>
      </c>
      <c r="M314" s="10">
        <v>81160</v>
      </c>
      <c r="N314" s="10">
        <v>63049</v>
      </c>
      <c r="O314" s="10">
        <v>45000</v>
      </c>
      <c r="P314" s="10">
        <v>0</v>
      </c>
      <c r="Q314" s="10">
        <v>45000</v>
      </c>
      <c r="R314" s="10">
        <v>12588</v>
      </c>
      <c r="S314" s="10">
        <v>0</v>
      </c>
      <c r="T314" s="10">
        <v>12588</v>
      </c>
      <c r="U314" s="10">
        <v>0</v>
      </c>
      <c r="V314" s="10">
        <v>12588</v>
      </c>
      <c r="W314" s="10">
        <v>32412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-45000</v>
      </c>
      <c r="AH314" s="10"/>
      <c r="AJ314" s="24">
        <f t="shared" si="217"/>
        <v>0.67530188873980801</v>
      </c>
      <c r="AK314" s="24">
        <f t="shared" si="218"/>
        <v>-0.44553967471660916</v>
      </c>
      <c r="AL314" s="24">
        <f t="shared" si="219"/>
        <v>-1</v>
      </c>
      <c r="AM314" s="24">
        <f t="shared" si="220"/>
        <v>-1</v>
      </c>
      <c r="AN314" s="24">
        <f t="shared" si="221"/>
        <v>-0.33333333333333331</v>
      </c>
    </row>
    <row r="315" spans="1:40" x14ac:dyDescent="0.25">
      <c r="A315" s="7" t="s">
        <v>690</v>
      </c>
      <c r="B315" s="7" t="s">
        <v>500</v>
      </c>
      <c r="C315" s="8" t="s">
        <v>226</v>
      </c>
      <c r="D315" s="9"/>
      <c r="E315" s="9"/>
      <c r="F315" s="9"/>
      <c r="G315" s="10">
        <v>0</v>
      </c>
      <c r="H315" s="10">
        <v>0</v>
      </c>
      <c r="I315" s="10">
        <v>-936</v>
      </c>
      <c r="J315" s="10">
        <v>-1735</v>
      </c>
      <c r="K315" s="10">
        <v>-4092</v>
      </c>
      <c r="L315" s="10">
        <v>5013</v>
      </c>
      <c r="M315" s="10">
        <v>-3496</v>
      </c>
      <c r="N315" s="10">
        <v>-1077.5</v>
      </c>
      <c r="O315" s="10">
        <v>71911</v>
      </c>
      <c r="P315" s="10">
        <v>-67324</v>
      </c>
      <c r="Q315" s="10">
        <v>4587</v>
      </c>
      <c r="R315" s="10">
        <v>-936</v>
      </c>
      <c r="S315" s="10">
        <v>0</v>
      </c>
      <c r="T315" s="10">
        <v>-936</v>
      </c>
      <c r="U315" s="10">
        <v>0</v>
      </c>
      <c r="V315" s="10">
        <v>-936</v>
      </c>
      <c r="W315" s="10">
        <v>5523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-71911</v>
      </c>
      <c r="AH315" s="10"/>
      <c r="AJ315" s="24">
        <f t="shared" si="217"/>
        <v>-1.6973867943347296</v>
      </c>
      <c r="AK315" s="24">
        <f t="shared" si="218"/>
        <v>-21.569508009153317</v>
      </c>
      <c r="AL315" s="24">
        <f t="shared" si="219"/>
        <v>-1</v>
      </c>
      <c r="AM315" s="24">
        <f t="shared" si="220"/>
        <v>-1</v>
      </c>
      <c r="AN315" s="24">
        <f t="shared" si="221"/>
        <v>-0.33333333333333331</v>
      </c>
    </row>
    <row r="316" spans="1:40" x14ac:dyDescent="0.25">
      <c r="A316" s="19" t="s">
        <v>691</v>
      </c>
      <c r="B316" s="19" t="s">
        <v>502</v>
      </c>
      <c r="C316" s="8" t="s">
        <v>226</v>
      </c>
      <c r="D316" s="9"/>
      <c r="E316" s="9"/>
      <c r="F316" s="9"/>
      <c r="G316" s="10">
        <v>0</v>
      </c>
      <c r="H316" s="10">
        <v>0</v>
      </c>
      <c r="I316" s="10">
        <v>0</v>
      </c>
      <c r="J316" s="10">
        <v>7927</v>
      </c>
      <c r="K316" s="10">
        <v>8473</v>
      </c>
      <c r="L316" s="10">
        <v>6645</v>
      </c>
      <c r="M316" s="10">
        <v>2430</v>
      </c>
      <c r="N316" s="10">
        <v>6368.75</v>
      </c>
      <c r="O316" s="10">
        <v>0</v>
      </c>
      <c r="P316" s="10">
        <v>0</v>
      </c>
      <c r="Q316" s="10">
        <v>0</v>
      </c>
      <c r="R316" s="10">
        <v>235</v>
      </c>
      <c r="S316" s="10">
        <v>0</v>
      </c>
      <c r="T316" s="10">
        <v>235</v>
      </c>
      <c r="U316" s="10">
        <v>0</v>
      </c>
      <c r="V316" s="10">
        <v>235</v>
      </c>
      <c r="W316" s="10">
        <v>-235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/>
      <c r="AL316" s="24"/>
    </row>
    <row r="317" spans="1:40" x14ac:dyDescent="0.25">
      <c r="A317" s="19" t="s">
        <v>692</v>
      </c>
      <c r="B317" s="19" t="s">
        <v>504</v>
      </c>
      <c r="C317" s="8" t="s">
        <v>226</v>
      </c>
      <c r="D317" s="9"/>
      <c r="E317" s="9"/>
      <c r="F317" s="9"/>
      <c r="G317" s="10">
        <v>0</v>
      </c>
      <c r="H317" s="10">
        <v>0</v>
      </c>
      <c r="I317" s="10">
        <v>0</v>
      </c>
      <c r="J317" s="10">
        <v>13304</v>
      </c>
      <c r="K317" s="10">
        <v>14951</v>
      </c>
      <c r="L317" s="10">
        <v>13889</v>
      </c>
      <c r="M317" s="10">
        <v>15202</v>
      </c>
      <c r="N317" s="10">
        <v>14336.5</v>
      </c>
      <c r="O317" s="10">
        <v>0</v>
      </c>
      <c r="P317" s="10">
        <v>0</v>
      </c>
      <c r="Q317" s="10">
        <v>0</v>
      </c>
      <c r="R317" s="10">
        <v>2585</v>
      </c>
      <c r="S317" s="10">
        <v>0</v>
      </c>
      <c r="T317" s="10">
        <v>2585</v>
      </c>
      <c r="U317" s="10">
        <v>0</v>
      </c>
      <c r="V317" s="10">
        <v>2585</v>
      </c>
      <c r="W317" s="10">
        <v>-2585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/>
      <c r="AL317" s="24"/>
    </row>
    <row r="318" spans="1:40" x14ac:dyDescent="0.25">
      <c r="A318" s="19" t="s">
        <v>693</v>
      </c>
      <c r="B318" s="19" t="s">
        <v>506</v>
      </c>
      <c r="C318" s="8" t="s">
        <v>226</v>
      </c>
      <c r="D318" s="9"/>
      <c r="E318" s="9"/>
      <c r="F318" s="9"/>
      <c r="G318" s="10">
        <v>0</v>
      </c>
      <c r="H318" s="10">
        <v>0</v>
      </c>
      <c r="I318" s="10">
        <v>0</v>
      </c>
      <c r="J318" s="10">
        <v>1238</v>
      </c>
      <c r="K318" s="10">
        <v>1822</v>
      </c>
      <c r="L318" s="10">
        <v>2137</v>
      </c>
      <c r="M318" s="10">
        <v>1859</v>
      </c>
      <c r="N318" s="10">
        <v>1764</v>
      </c>
      <c r="O318" s="10">
        <v>0</v>
      </c>
      <c r="P318" s="10">
        <v>0</v>
      </c>
      <c r="Q318" s="10">
        <v>0</v>
      </c>
      <c r="R318" s="10">
        <v>181</v>
      </c>
      <c r="S318" s="10">
        <v>0</v>
      </c>
      <c r="T318" s="10">
        <v>181</v>
      </c>
      <c r="U318" s="10">
        <v>0</v>
      </c>
      <c r="V318" s="10">
        <v>181</v>
      </c>
      <c r="W318" s="10">
        <v>-181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/>
      <c r="AL318" s="24"/>
    </row>
    <row r="319" spans="1:40" x14ac:dyDescent="0.25">
      <c r="A319" s="19" t="s">
        <v>694</v>
      </c>
      <c r="B319" s="19" t="s">
        <v>695</v>
      </c>
      <c r="C319" s="8" t="s">
        <v>226</v>
      </c>
      <c r="D319" s="9"/>
      <c r="E319" s="9"/>
      <c r="F319" s="9"/>
      <c r="G319" s="10">
        <v>0</v>
      </c>
      <c r="H319" s="10">
        <v>0</v>
      </c>
      <c r="I319" s="10">
        <v>0</v>
      </c>
      <c r="J319" s="10">
        <v>2001</v>
      </c>
      <c r="K319" s="10">
        <v>2115</v>
      </c>
      <c r="L319" s="10">
        <v>1957</v>
      </c>
      <c r="M319" s="10">
        <v>1882</v>
      </c>
      <c r="N319" s="10">
        <v>1988.75</v>
      </c>
      <c r="O319" s="10">
        <v>0</v>
      </c>
      <c r="P319" s="10">
        <v>0</v>
      </c>
      <c r="Q319" s="10">
        <v>0</v>
      </c>
      <c r="R319" s="10">
        <v>523</v>
      </c>
      <c r="S319" s="10">
        <v>0</v>
      </c>
      <c r="T319" s="10">
        <v>523</v>
      </c>
      <c r="U319" s="10">
        <v>0</v>
      </c>
      <c r="V319" s="10">
        <v>523</v>
      </c>
      <c r="W319" s="10">
        <v>-523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/>
      <c r="AL319" s="24"/>
    </row>
    <row r="320" spans="1:40" x14ac:dyDescent="0.25">
      <c r="A320" s="19" t="s">
        <v>696</v>
      </c>
      <c r="B320" s="19" t="s">
        <v>510</v>
      </c>
      <c r="C320" s="8" t="s">
        <v>226</v>
      </c>
      <c r="D320" s="9"/>
      <c r="E320" s="9"/>
      <c r="F320" s="9"/>
      <c r="G320" s="10">
        <v>0</v>
      </c>
      <c r="H320" s="10">
        <v>0</v>
      </c>
      <c r="I320" s="10">
        <v>0</v>
      </c>
      <c r="J320" s="10">
        <v>13420</v>
      </c>
      <c r="K320" s="10">
        <v>13939</v>
      </c>
      <c r="L320" s="10">
        <v>13713</v>
      </c>
      <c r="M320" s="10">
        <v>11727</v>
      </c>
      <c r="N320" s="10">
        <v>13199.75</v>
      </c>
      <c r="O320" s="10">
        <v>0</v>
      </c>
      <c r="P320" s="10">
        <v>0</v>
      </c>
      <c r="Q320" s="10">
        <v>0</v>
      </c>
      <c r="R320" s="10">
        <v>2003</v>
      </c>
      <c r="S320" s="10">
        <v>0</v>
      </c>
      <c r="T320" s="10">
        <v>2003</v>
      </c>
      <c r="U320" s="10">
        <v>0</v>
      </c>
      <c r="V320" s="10">
        <v>2003</v>
      </c>
      <c r="W320" s="10">
        <v>-2003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/>
      <c r="AL320" s="24"/>
    </row>
    <row r="321" spans="1:40" x14ac:dyDescent="0.25">
      <c r="A321" s="19" t="s">
        <v>697</v>
      </c>
      <c r="B321" s="19" t="s">
        <v>698</v>
      </c>
      <c r="C321" s="8" t="s">
        <v>226</v>
      </c>
      <c r="D321" s="9"/>
      <c r="E321" s="9"/>
      <c r="F321" s="9"/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/>
      <c r="AL321" s="24"/>
    </row>
    <row r="322" spans="1:40" x14ac:dyDescent="0.25">
      <c r="A322" s="19" t="s">
        <v>699</v>
      </c>
      <c r="B322" s="19" t="s">
        <v>514</v>
      </c>
      <c r="C322" s="8" t="s">
        <v>226</v>
      </c>
      <c r="D322" s="9"/>
      <c r="E322" s="9"/>
      <c r="F322" s="9"/>
      <c r="G322" s="10">
        <v>0</v>
      </c>
      <c r="H322" s="10">
        <v>0</v>
      </c>
      <c r="I322" s="10">
        <v>0</v>
      </c>
      <c r="J322" s="10">
        <v>9401</v>
      </c>
      <c r="K322" s="10">
        <v>8034</v>
      </c>
      <c r="L322" s="10">
        <v>5599</v>
      </c>
      <c r="M322" s="10">
        <v>4436</v>
      </c>
      <c r="N322" s="10">
        <v>6867.5</v>
      </c>
      <c r="O322" s="10">
        <v>0</v>
      </c>
      <c r="P322" s="10">
        <v>0</v>
      </c>
      <c r="Q322" s="10">
        <v>0</v>
      </c>
      <c r="R322" s="10">
        <v>684</v>
      </c>
      <c r="S322" s="10">
        <v>0</v>
      </c>
      <c r="T322" s="10">
        <v>684</v>
      </c>
      <c r="U322" s="10">
        <v>0</v>
      </c>
      <c r="V322" s="10">
        <v>684</v>
      </c>
      <c r="W322" s="10">
        <v>-684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/>
      <c r="AL322" s="24"/>
    </row>
    <row r="323" spans="1:40" x14ac:dyDescent="0.25">
      <c r="A323" s="19" t="s">
        <v>700</v>
      </c>
      <c r="B323" s="19" t="s">
        <v>516</v>
      </c>
      <c r="C323" s="8" t="s">
        <v>226</v>
      </c>
      <c r="D323" s="9"/>
      <c r="E323" s="9"/>
      <c r="F323" s="9"/>
      <c r="G323" s="10">
        <v>0</v>
      </c>
      <c r="H323" s="10">
        <v>0</v>
      </c>
      <c r="I323" s="10">
        <v>0</v>
      </c>
      <c r="J323" s="10">
        <v>9907</v>
      </c>
      <c r="K323" s="10">
        <v>5843</v>
      </c>
      <c r="L323" s="10">
        <v>4305</v>
      </c>
      <c r="M323" s="10">
        <v>233</v>
      </c>
      <c r="N323" s="10">
        <v>5072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/>
      <c r="AL323" s="24"/>
    </row>
    <row r="324" spans="1:40" x14ac:dyDescent="0.25">
      <c r="A324" s="7" t="s">
        <v>701</v>
      </c>
      <c r="B324" s="7" t="s">
        <v>702</v>
      </c>
      <c r="C324" s="8" t="s">
        <v>226</v>
      </c>
      <c r="D324" s="9"/>
      <c r="E324" s="9"/>
      <c r="F324" s="9"/>
      <c r="G324" s="10">
        <v>0</v>
      </c>
      <c r="H324" s="10">
        <v>0</v>
      </c>
      <c r="I324" s="10">
        <v>67</v>
      </c>
      <c r="J324" s="10">
        <v>1422</v>
      </c>
      <c r="K324" s="10">
        <v>2658</v>
      </c>
      <c r="L324" s="10">
        <v>1661</v>
      </c>
      <c r="M324" s="10">
        <v>1486</v>
      </c>
      <c r="N324" s="10">
        <v>1806.75</v>
      </c>
      <c r="O324" s="10">
        <v>1365</v>
      </c>
      <c r="P324" s="10">
        <v>0</v>
      </c>
      <c r="Q324" s="10">
        <v>1365</v>
      </c>
      <c r="R324" s="10">
        <v>67</v>
      </c>
      <c r="S324" s="10">
        <v>0</v>
      </c>
      <c r="T324" s="10">
        <v>67</v>
      </c>
      <c r="U324" s="10">
        <v>0</v>
      </c>
      <c r="V324" s="10">
        <v>67</v>
      </c>
      <c r="W324" s="10">
        <v>1298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-1365</v>
      </c>
      <c r="AH324" s="10"/>
      <c r="AJ324" s="24">
        <f t="shared" ref="AJ324:AJ331" si="222">(M324-L324)/L324</f>
        <v>-0.10535821794099939</v>
      </c>
      <c r="AK324" s="24">
        <f t="shared" ref="AK324:AK331" si="223">(O324-M324)/M324</f>
        <v>-8.1426648721399736E-2</v>
      </c>
      <c r="AL324" s="24">
        <f t="shared" ref="AL324:AL331" si="224">AG324/O324</f>
        <v>-1</v>
      </c>
      <c r="AM324" s="24">
        <f t="shared" ref="AM324:AM331" si="225">(Y324-L324)/L324</f>
        <v>-1</v>
      </c>
      <c r="AN324" s="24">
        <f t="shared" ref="AN324:AN331" si="226">AM324/3</f>
        <v>-0.33333333333333331</v>
      </c>
    </row>
    <row r="325" spans="1:40" x14ac:dyDescent="0.25">
      <c r="A325" s="7" t="s">
        <v>703</v>
      </c>
      <c r="B325" s="7" t="s">
        <v>704</v>
      </c>
      <c r="C325" s="8" t="s">
        <v>226</v>
      </c>
      <c r="D325" s="9"/>
      <c r="E325" s="9"/>
      <c r="F325" s="9"/>
      <c r="G325" s="10">
        <v>0</v>
      </c>
      <c r="H325" s="10">
        <v>0</v>
      </c>
      <c r="I325" s="10">
        <v>0</v>
      </c>
      <c r="J325" s="10">
        <v>16</v>
      </c>
      <c r="K325" s="10">
        <v>182</v>
      </c>
      <c r="L325" s="10">
        <v>0</v>
      </c>
      <c r="M325" s="10">
        <v>129</v>
      </c>
      <c r="N325" s="10">
        <v>81.75</v>
      </c>
      <c r="O325" s="10">
        <v>210</v>
      </c>
      <c r="P325" s="10">
        <v>-210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-210</v>
      </c>
      <c r="AH325" s="10"/>
      <c r="AJ325" s="24" t="e">
        <f t="shared" si="222"/>
        <v>#DIV/0!</v>
      </c>
      <c r="AK325" s="24">
        <f t="shared" si="223"/>
        <v>0.62790697674418605</v>
      </c>
      <c r="AL325" s="24">
        <f t="shared" si="224"/>
        <v>-1</v>
      </c>
      <c r="AM325" s="24" t="e">
        <f t="shared" si="225"/>
        <v>#DIV/0!</v>
      </c>
      <c r="AN325" s="24" t="e">
        <f t="shared" si="226"/>
        <v>#DIV/0!</v>
      </c>
    </row>
    <row r="326" spans="1:40" x14ac:dyDescent="0.25">
      <c r="A326" s="7" t="s">
        <v>705</v>
      </c>
      <c r="B326" s="7" t="s">
        <v>706</v>
      </c>
      <c r="C326" s="8" t="s">
        <v>226</v>
      </c>
      <c r="D326" s="9"/>
      <c r="E326" s="9"/>
      <c r="F326" s="9"/>
      <c r="G326" s="10">
        <v>0</v>
      </c>
      <c r="H326" s="10">
        <v>30987</v>
      </c>
      <c r="I326" s="10">
        <v>5438</v>
      </c>
      <c r="J326" s="10">
        <v>18294</v>
      </c>
      <c r="K326" s="10">
        <v>15174</v>
      </c>
      <c r="L326" s="10">
        <v>11227</v>
      </c>
      <c r="M326" s="10">
        <v>15318</v>
      </c>
      <c r="N326" s="10">
        <v>15003.25</v>
      </c>
      <c r="O326" s="10">
        <v>12299</v>
      </c>
      <c r="P326" s="10">
        <v>0</v>
      </c>
      <c r="Q326" s="10">
        <v>12299</v>
      </c>
      <c r="R326" s="10">
        <v>5438</v>
      </c>
      <c r="S326" s="10">
        <v>0</v>
      </c>
      <c r="T326" s="10">
        <v>5438</v>
      </c>
      <c r="U326" s="10">
        <v>0</v>
      </c>
      <c r="V326" s="10">
        <v>5438</v>
      </c>
      <c r="W326" s="10">
        <v>6861</v>
      </c>
      <c r="X326" s="10">
        <v>0</v>
      </c>
      <c r="Y326" s="10">
        <v>30987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18688</v>
      </c>
      <c r="AH326" s="10"/>
      <c r="AJ326" s="24">
        <f t="shared" si="222"/>
        <v>0.36438941836643807</v>
      </c>
      <c r="AK326" s="24">
        <f t="shared" si="223"/>
        <v>-0.19708839274056666</v>
      </c>
      <c r="AL326" s="24">
        <f t="shared" si="224"/>
        <v>1.519473127896577</v>
      </c>
      <c r="AM326" s="24">
        <f t="shared" si="225"/>
        <v>1.7600427540749979</v>
      </c>
      <c r="AN326" s="24">
        <f t="shared" si="226"/>
        <v>0.58668091802499933</v>
      </c>
    </row>
    <row r="327" spans="1:40" x14ac:dyDescent="0.25">
      <c r="A327" s="7" t="s">
        <v>707</v>
      </c>
      <c r="B327" s="7" t="s">
        <v>708</v>
      </c>
      <c r="C327" s="8" t="s">
        <v>226</v>
      </c>
      <c r="D327" s="9"/>
      <c r="E327" s="9"/>
      <c r="F327" s="9"/>
      <c r="G327" s="10">
        <v>0</v>
      </c>
      <c r="H327" s="10">
        <v>0</v>
      </c>
      <c r="I327" s="10">
        <v>56</v>
      </c>
      <c r="J327" s="10">
        <v>1428</v>
      </c>
      <c r="K327" s="10">
        <v>0</v>
      </c>
      <c r="L327" s="10">
        <v>1521</v>
      </c>
      <c r="M327" s="10">
        <v>0</v>
      </c>
      <c r="N327" s="10">
        <v>737.25</v>
      </c>
      <c r="O327" s="10">
        <v>472</v>
      </c>
      <c r="P327" s="10">
        <v>0</v>
      </c>
      <c r="Q327" s="10">
        <v>472</v>
      </c>
      <c r="R327" s="10">
        <v>56</v>
      </c>
      <c r="S327" s="10">
        <v>0</v>
      </c>
      <c r="T327" s="10">
        <v>56</v>
      </c>
      <c r="U327" s="10">
        <v>0</v>
      </c>
      <c r="V327" s="10">
        <v>56</v>
      </c>
      <c r="W327" s="10">
        <v>416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-472</v>
      </c>
      <c r="AH327" s="10"/>
      <c r="AJ327" s="24">
        <f t="shared" si="222"/>
        <v>-1</v>
      </c>
      <c r="AK327" s="24" t="e">
        <f t="shared" si="223"/>
        <v>#DIV/0!</v>
      </c>
      <c r="AL327" s="24">
        <f t="shared" si="224"/>
        <v>-1</v>
      </c>
      <c r="AM327" s="24">
        <f t="shared" si="225"/>
        <v>-1</v>
      </c>
      <c r="AN327" s="24">
        <f t="shared" si="226"/>
        <v>-0.33333333333333331</v>
      </c>
    </row>
    <row r="328" spans="1:40" x14ac:dyDescent="0.25">
      <c r="A328" s="7" t="s">
        <v>709</v>
      </c>
      <c r="B328" s="7" t="s">
        <v>710</v>
      </c>
      <c r="C328" s="8" t="s">
        <v>226</v>
      </c>
      <c r="D328" s="9"/>
      <c r="E328" s="9"/>
      <c r="F328" s="9"/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157</v>
      </c>
      <c r="P328" s="10">
        <v>0</v>
      </c>
      <c r="Q328" s="10">
        <v>157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157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-157</v>
      </c>
      <c r="AH328" s="10"/>
      <c r="AJ328" s="24" t="e">
        <f t="shared" si="222"/>
        <v>#DIV/0!</v>
      </c>
      <c r="AK328" s="24" t="e">
        <f t="shared" si="223"/>
        <v>#DIV/0!</v>
      </c>
      <c r="AL328" s="24">
        <f t="shared" si="224"/>
        <v>-1</v>
      </c>
      <c r="AM328" s="24" t="e">
        <f t="shared" si="225"/>
        <v>#DIV/0!</v>
      </c>
      <c r="AN328" s="24" t="e">
        <f t="shared" si="226"/>
        <v>#DIV/0!</v>
      </c>
    </row>
    <row r="329" spans="1:40" x14ac:dyDescent="0.25">
      <c r="A329" s="7" t="s">
        <v>711</v>
      </c>
      <c r="B329" s="7" t="s">
        <v>712</v>
      </c>
      <c r="C329" s="8" t="s">
        <v>226</v>
      </c>
      <c r="D329" s="9"/>
      <c r="E329" s="9"/>
      <c r="F329" s="9"/>
      <c r="G329" s="10">
        <v>0</v>
      </c>
      <c r="H329" s="10">
        <v>2625</v>
      </c>
      <c r="I329" s="10">
        <v>3690</v>
      </c>
      <c r="J329" s="10">
        <v>5258</v>
      </c>
      <c r="K329" s="10">
        <v>13335</v>
      </c>
      <c r="L329" s="10">
        <v>23297</v>
      </c>
      <c r="M329" s="10">
        <v>8674</v>
      </c>
      <c r="N329" s="10">
        <v>12641</v>
      </c>
      <c r="O329" s="10">
        <v>11568</v>
      </c>
      <c r="P329" s="10">
        <v>0</v>
      </c>
      <c r="Q329" s="10">
        <v>11568</v>
      </c>
      <c r="R329" s="10">
        <v>3690</v>
      </c>
      <c r="S329" s="10">
        <v>0</v>
      </c>
      <c r="T329" s="10">
        <v>3690</v>
      </c>
      <c r="U329" s="10">
        <v>0</v>
      </c>
      <c r="V329" s="10">
        <v>3690</v>
      </c>
      <c r="W329" s="10">
        <v>7878</v>
      </c>
      <c r="X329" s="10" t="s">
        <v>713</v>
      </c>
      <c r="Y329" s="10">
        <v>2625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-8943</v>
      </c>
      <c r="AH329" s="10"/>
      <c r="AJ329" s="24">
        <f t="shared" si="222"/>
        <v>-0.62767738335407997</v>
      </c>
      <c r="AK329" s="24">
        <f t="shared" si="223"/>
        <v>0.33364076550611022</v>
      </c>
      <c r="AL329" s="24">
        <f t="shared" si="224"/>
        <v>-0.77308091286307057</v>
      </c>
      <c r="AM329" s="24">
        <f t="shared" si="225"/>
        <v>-0.88732454822509332</v>
      </c>
      <c r="AN329" s="24">
        <f t="shared" si="226"/>
        <v>-0.29577484940836446</v>
      </c>
    </row>
    <row r="330" spans="1:40" x14ac:dyDescent="0.25">
      <c r="A330" s="7" t="s">
        <v>714</v>
      </c>
      <c r="B330" s="7" t="s">
        <v>715</v>
      </c>
      <c r="C330" s="8" t="s">
        <v>226</v>
      </c>
      <c r="D330" s="9"/>
      <c r="E330" s="9"/>
      <c r="F330" s="9"/>
      <c r="G330" s="10">
        <v>0</v>
      </c>
      <c r="H330" s="10">
        <v>0</v>
      </c>
      <c r="I330" s="10">
        <v>1895</v>
      </c>
      <c r="J330" s="10">
        <v>0</v>
      </c>
      <c r="K330" s="10">
        <v>3677</v>
      </c>
      <c r="L330" s="10">
        <v>3661</v>
      </c>
      <c r="M330" s="10">
        <v>20775</v>
      </c>
      <c r="N330" s="10">
        <v>7028.25</v>
      </c>
      <c r="O330" s="10">
        <v>11261</v>
      </c>
      <c r="P330" s="10">
        <v>0</v>
      </c>
      <c r="Q330" s="10">
        <v>11261</v>
      </c>
      <c r="R330" s="10">
        <v>1895</v>
      </c>
      <c r="S330" s="10">
        <v>0</v>
      </c>
      <c r="T330" s="10">
        <v>1895</v>
      </c>
      <c r="U330" s="10">
        <v>0</v>
      </c>
      <c r="V330" s="10">
        <v>1895</v>
      </c>
      <c r="W330" s="10">
        <v>9366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-11261</v>
      </c>
      <c r="AH330" s="10"/>
      <c r="AJ330" s="24">
        <f t="shared" si="222"/>
        <v>4.6746790494400434</v>
      </c>
      <c r="AK330" s="24">
        <f t="shared" si="223"/>
        <v>-0.45795427196149219</v>
      </c>
      <c r="AL330" s="24">
        <f t="shared" si="224"/>
        <v>-1</v>
      </c>
      <c r="AM330" s="24">
        <f t="shared" si="225"/>
        <v>-1</v>
      </c>
      <c r="AN330" s="24">
        <f t="shared" si="226"/>
        <v>-0.33333333333333331</v>
      </c>
    </row>
    <row r="331" spans="1:40" x14ac:dyDescent="0.25">
      <c r="A331" s="7" t="s">
        <v>716</v>
      </c>
      <c r="B331" s="7" t="s">
        <v>717</v>
      </c>
      <c r="C331" s="8" t="s">
        <v>226</v>
      </c>
      <c r="D331" s="9"/>
      <c r="E331" s="9"/>
      <c r="F331" s="9"/>
      <c r="G331" s="10">
        <v>0</v>
      </c>
      <c r="H331" s="10">
        <v>0</v>
      </c>
      <c r="I331" s="10">
        <v>1405</v>
      </c>
      <c r="J331" s="10">
        <v>16434</v>
      </c>
      <c r="K331" s="10">
        <v>2443</v>
      </c>
      <c r="L331" s="10">
        <v>1226</v>
      </c>
      <c r="M331" s="10">
        <v>1508</v>
      </c>
      <c r="N331" s="10">
        <v>5402.75</v>
      </c>
      <c r="O331" s="10">
        <v>11239</v>
      </c>
      <c r="P331" s="10">
        <v>0</v>
      </c>
      <c r="Q331" s="10">
        <v>11239</v>
      </c>
      <c r="R331" s="10">
        <v>1405</v>
      </c>
      <c r="S331" s="10">
        <v>0</v>
      </c>
      <c r="T331" s="10">
        <v>1405</v>
      </c>
      <c r="U331" s="10">
        <v>0</v>
      </c>
      <c r="V331" s="10">
        <v>1405</v>
      </c>
      <c r="W331" s="10">
        <v>9834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-11239</v>
      </c>
      <c r="AH331" s="10"/>
      <c r="AJ331" s="24">
        <f t="shared" si="222"/>
        <v>0.23001631321370311</v>
      </c>
      <c r="AK331" s="24">
        <f t="shared" si="223"/>
        <v>6.4529177718832891</v>
      </c>
      <c r="AL331" s="24">
        <f t="shared" si="224"/>
        <v>-1</v>
      </c>
      <c r="AM331" s="24">
        <f t="shared" si="225"/>
        <v>-1</v>
      </c>
      <c r="AN331" s="24">
        <f t="shared" si="226"/>
        <v>-0.33333333333333331</v>
      </c>
    </row>
    <row r="332" spans="1:40" x14ac:dyDescent="0.25">
      <c r="A332" s="7" t="s">
        <v>718</v>
      </c>
      <c r="B332" s="7" t="s">
        <v>719</v>
      </c>
      <c r="C332" s="8" t="s">
        <v>226</v>
      </c>
      <c r="D332" s="9"/>
      <c r="E332" s="9"/>
      <c r="F332" s="9"/>
      <c r="G332" s="10">
        <v>0</v>
      </c>
      <c r="H332" s="10">
        <v>0</v>
      </c>
      <c r="I332" s="10">
        <v>5873</v>
      </c>
      <c r="J332" s="10">
        <v>1871</v>
      </c>
      <c r="K332" s="10">
        <v>2637</v>
      </c>
      <c r="L332" s="10">
        <v>2583</v>
      </c>
      <c r="M332" s="10">
        <v>5198</v>
      </c>
      <c r="N332" s="10">
        <v>3072.25</v>
      </c>
      <c r="O332" s="10">
        <v>0</v>
      </c>
      <c r="P332" s="10">
        <v>0</v>
      </c>
      <c r="Q332" s="10">
        <v>0</v>
      </c>
      <c r="R332" s="10">
        <v>5873</v>
      </c>
      <c r="S332" s="10">
        <v>0</v>
      </c>
      <c r="T332" s="10">
        <v>5873</v>
      </c>
      <c r="U332" s="10">
        <v>0</v>
      </c>
      <c r="V332" s="10">
        <v>5873</v>
      </c>
      <c r="W332" s="10">
        <v>-5873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/>
      <c r="AL332" s="24"/>
    </row>
    <row r="333" spans="1:40" x14ac:dyDescent="0.25">
      <c r="A333" s="7" t="s">
        <v>720</v>
      </c>
      <c r="B333" s="7" t="s">
        <v>721</v>
      </c>
      <c r="C333" s="8" t="s">
        <v>226</v>
      </c>
      <c r="D333" s="9"/>
      <c r="E333" s="9"/>
      <c r="F333" s="9"/>
      <c r="G333" s="10">
        <v>0</v>
      </c>
      <c r="H333" s="10">
        <v>0</v>
      </c>
      <c r="I333" s="10">
        <v>0</v>
      </c>
      <c r="J333" s="10">
        <v>818</v>
      </c>
      <c r="K333" s="10">
        <v>818</v>
      </c>
      <c r="L333" s="10">
        <v>818</v>
      </c>
      <c r="M333" s="10">
        <v>818</v>
      </c>
      <c r="N333" s="10">
        <v>818</v>
      </c>
      <c r="O333" s="10">
        <v>818</v>
      </c>
      <c r="P333" s="10">
        <v>0</v>
      </c>
      <c r="Q333" s="10">
        <v>818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818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-818</v>
      </c>
      <c r="AH333" s="10"/>
      <c r="AJ333" s="24">
        <f t="shared" ref="AJ333:AJ337" si="227">(M333-L333)/L333</f>
        <v>0</v>
      </c>
      <c r="AK333" s="24">
        <f t="shared" ref="AK333:AK337" si="228">(O333-M333)/M333</f>
        <v>0</v>
      </c>
      <c r="AL333" s="24">
        <f t="shared" ref="AL333:AL337" si="229">AG333/O333</f>
        <v>-1</v>
      </c>
      <c r="AM333" s="24">
        <f t="shared" ref="AM333:AM337" si="230">(Y333-L333)/L333</f>
        <v>-1</v>
      </c>
      <c r="AN333" s="24">
        <f t="shared" ref="AN333:AN337" si="231">AM333/3</f>
        <v>-0.33333333333333331</v>
      </c>
    </row>
    <row r="334" spans="1:40" x14ac:dyDescent="0.25">
      <c r="A334" s="7" t="s">
        <v>722</v>
      </c>
      <c r="B334" s="7" t="s">
        <v>723</v>
      </c>
      <c r="C334" s="8" t="s">
        <v>226</v>
      </c>
      <c r="D334" s="9"/>
      <c r="E334" s="9"/>
      <c r="F334" s="9"/>
      <c r="G334" s="10">
        <v>0</v>
      </c>
      <c r="H334" s="10">
        <v>0</v>
      </c>
      <c r="I334" s="10">
        <v>2216</v>
      </c>
      <c r="J334" s="10">
        <v>417</v>
      </c>
      <c r="K334" s="10">
        <v>468</v>
      </c>
      <c r="L334" s="10">
        <v>2089</v>
      </c>
      <c r="M334" s="10">
        <v>2086</v>
      </c>
      <c r="N334" s="10">
        <v>1265</v>
      </c>
      <c r="O334" s="10">
        <v>2090</v>
      </c>
      <c r="P334" s="10">
        <v>0</v>
      </c>
      <c r="Q334" s="10">
        <v>2090</v>
      </c>
      <c r="R334" s="10">
        <v>2216</v>
      </c>
      <c r="S334" s="10">
        <v>0</v>
      </c>
      <c r="T334" s="10">
        <v>2216</v>
      </c>
      <c r="U334" s="10">
        <v>0</v>
      </c>
      <c r="V334" s="10">
        <v>2216</v>
      </c>
      <c r="W334" s="10">
        <v>-126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-2090</v>
      </c>
      <c r="AH334" s="10"/>
      <c r="AJ334" s="24">
        <f t="shared" si="227"/>
        <v>-1.4360938247965534E-3</v>
      </c>
      <c r="AK334" s="24">
        <f t="shared" si="228"/>
        <v>1.9175455417066154E-3</v>
      </c>
      <c r="AL334" s="24">
        <f t="shared" si="229"/>
        <v>-1</v>
      </c>
      <c r="AM334" s="24">
        <f t="shared" si="230"/>
        <v>-1</v>
      </c>
      <c r="AN334" s="24">
        <f t="shared" si="231"/>
        <v>-0.33333333333333331</v>
      </c>
    </row>
    <row r="335" spans="1:40" x14ac:dyDescent="0.25">
      <c r="A335" s="7" t="s">
        <v>724</v>
      </c>
      <c r="B335" s="7" t="s">
        <v>725</v>
      </c>
      <c r="C335" s="8" t="s">
        <v>226</v>
      </c>
      <c r="D335" s="9"/>
      <c r="E335" s="9"/>
      <c r="F335" s="9"/>
      <c r="G335" s="10">
        <v>0</v>
      </c>
      <c r="H335" s="10">
        <v>0</v>
      </c>
      <c r="I335" s="10">
        <v>8780</v>
      </c>
      <c r="J335" s="10">
        <v>5225</v>
      </c>
      <c r="K335" s="10">
        <v>7317</v>
      </c>
      <c r="L335" s="10">
        <v>7247</v>
      </c>
      <c r="M335" s="10">
        <v>8267</v>
      </c>
      <c r="N335" s="10">
        <v>7014</v>
      </c>
      <c r="O335" s="10">
        <v>8280</v>
      </c>
      <c r="P335" s="10">
        <v>0</v>
      </c>
      <c r="Q335" s="10">
        <v>8280</v>
      </c>
      <c r="R335" s="10">
        <v>8780</v>
      </c>
      <c r="S335" s="10">
        <v>0</v>
      </c>
      <c r="T335" s="10">
        <v>8780</v>
      </c>
      <c r="U335" s="10">
        <v>0</v>
      </c>
      <c r="V335" s="10">
        <v>8780</v>
      </c>
      <c r="W335" s="10">
        <v>-500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-8280</v>
      </c>
      <c r="AH335" s="10"/>
      <c r="AJ335" s="24">
        <f t="shared" si="227"/>
        <v>0.14074789568097143</v>
      </c>
      <c r="AK335" s="24">
        <f t="shared" si="228"/>
        <v>1.572517237208177E-3</v>
      </c>
      <c r="AL335" s="24">
        <f t="shared" si="229"/>
        <v>-1</v>
      </c>
      <c r="AM335" s="24">
        <f t="shared" si="230"/>
        <v>-1</v>
      </c>
      <c r="AN335" s="24">
        <f t="shared" si="231"/>
        <v>-0.33333333333333331</v>
      </c>
    </row>
    <row r="336" spans="1:40" x14ac:dyDescent="0.25">
      <c r="A336" s="7" t="s">
        <v>726</v>
      </c>
      <c r="B336" s="7" t="s">
        <v>727</v>
      </c>
      <c r="C336" s="8" t="s">
        <v>226</v>
      </c>
      <c r="D336" s="9"/>
      <c r="E336" s="9"/>
      <c r="F336" s="9"/>
      <c r="G336" s="10">
        <v>0</v>
      </c>
      <c r="H336" s="10">
        <v>0</v>
      </c>
      <c r="I336" s="10">
        <v>6654</v>
      </c>
      <c r="J336" s="10">
        <v>6859</v>
      </c>
      <c r="K336" s="10">
        <v>7062</v>
      </c>
      <c r="L336" s="10">
        <v>7836</v>
      </c>
      <c r="M336" s="10">
        <v>7179</v>
      </c>
      <c r="N336" s="10">
        <v>7234</v>
      </c>
      <c r="O336" s="10">
        <v>7422</v>
      </c>
      <c r="P336" s="10">
        <v>0</v>
      </c>
      <c r="Q336" s="10">
        <v>7422</v>
      </c>
      <c r="R336" s="10">
        <v>6654</v>
      </c>
      <c r="S336" s="10">
        <v>0</v>
      </c>
      <c r="T336" s="10">
        <v>6654</v>
      </c>
      <c r="U336" s="10">
        <v>0</v>
      </c>
      <c r="V336" s="10">
        <v>6654</v>
      </c>
      <c r="W336" s="10">
        <v>768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-7422</v>
      </c>
      <c r="AH336" s="10"/>
      <c r="AJ336" s="24">
        <f t="shared" si="227"/>
        <v>-8.3843797856049007E-2</v>
      </c>
      <c r="AK336" s="24">
        <f t="shared" si="228"/>
        <v>3.3848725449226909E-2</v>
      </c>
      <c r="AL336" s="24">
        <f t="shared" si="229"/>
        <v>-1</v>
      </c>
      <c r="AM336" s="24">
        <f t="shared" si="230"/>
        <v>-1</v>
      </c>
      <c r="AN336" s="24">
        <f t="shared" si="231"/>
        <v>-0.33333333333333331</v>
      </c>
    </row>
    <row r="337" spans="1:40" x14ac:dyDescent="0.25">
      <c r="A337" s="7" t="s">
        <v>728</v>
      </c>
      <c r="B337" s="7" t="s">
        <v>729</v>
      </c>
      <c r="C337" s="8" t="s">
        <v>226</v>
      </c>
      <c r="D337" s="9"/>
      <c r="E337" s="9"/>
      <c r="F337" s="9"/>
      <c r="G337" s="10">
        <v>0</v>
      </c>
      <c r="H337" s="10">
        <v>0</v>
      </c>
      <c r="I337" s="10">
        <v>0</v>
      </c>
      <c r="J337" s="10">
        <v>289</v>
      </c>
      <c r="K337" s="10">
        <v>294</v>
      </c>
      <c r="L337" s="10">
        <v>310</v>
      </c>
      <c r="M337" s="10">
        <v>0</v>
      </c>
      <c r="N337" s="10">
        <v>223.25</v>
      </c>
      <c r="O337" s="10">
        <v>341</v>
      </c>
      <c r="P337" s="10">
        <v>0</v>
      </c>
      <c r="Q337" s="10">
        <v>341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341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-341</v>
      </c>
      <c r="AH337" s="10"/>
      <c r="AJ337" s="24">
        <f t="shared" si="227"/>
        <v>-1</v>
      </c>
      <c r="AK337" s="24" t="e">
        <f t="shared" si="228"/>
        <v>#DIV/0!</v>
      </c>
      <c r="AL337" s="24">
        <f t="shared" si="229"/>
        <v>-1</v>
      </c>
      <c r="AM337" s="24">
        <f t="shared" si="230"/>
        <v>-1</v>
      </c>
      <c r="AN337" s="24">
        <f t="shared" si="231"/>
        <v>-0.33333333333333331</v>
      </c>
    </row>
    <row r="338" spans="1:40" x14ac:dyDescent="0.25">
      <c r="A338" s="7" t="s">
        <v>730</v>
      </c>
      <c r="B338" s="7" t="s">
        <v>731</v>
      </c>
      <c r="C338" s="8" t="s">
        <v>226</v>
      </c>
      <c r="D338" s="9"/>
      <c r="E338" s="9"/>
      <c r="F338" s="9"/>
      <c r="G338" s="10">
        <v>0</v>
      </c>
      <c r="H338" s="10">
        <v>0</v>
      </c>
      <c r="I338" s="10">
        <v>0</v>
      </c>
      <c r="J338" s="10">
        <v>492</v>
      </c>
      <c r="K338" s="10">
        <v>0</v>
      </c>
      <c r="L338" s="10">
        <v>0</v>
      </c>
      <c r="M338" s="10">
        <v>0</v>
      </c>
      <c r="N338" s="10">
        <v>123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/>
      <c r="AL338" s="24"/>
    </row>
    <row r="339" spans="1:40" x14ac:dyDescent="0.25">
      <c r="A339" s="7" t="s">
        <v>732</v>
      </c>
      <c r="B339" s="7" t="s">
        <v>733</v>
      </c>
      <c r="C339" s="8" t="s">
        <v>226</v>
      </c>
      <c r="D339" s="9"/>
      <c r="E339" s="9"/>
      <c r="F339" s="9"/>
      <c r="G339" s="10">
        <v>0</v>
      </c>
      <c r="H339" s="10">
        <v>1050</v>
      </c>
      <c r="I339" s="10">
        <v>856</v>
      </c>
      <c r="J339" s="10">
        <v>0</v>
      </c>
      <c r="K339" s="10">
        <v>814</v>
      </c>
      <c r="L339" s="10">
        <v>0</v>
      </c>
      <c r="M339" s="10">
        <v>0</v>
      </c>
      <c r="N339" s="10">
        <v>203.5</v>
      </c>
      <c r="O339" s="10">
        <v>525</v>
      </c>
      <c r="P339" s="10">
        <v>0</v>
      </c>
      <c r="Q339" s="10">
        <v>525</v>
      </c>
      <c r="R339" s="10">
        <v>0</v>
      </c>
      <c r="S339" s="10">
        <v>856</v>
      </c>
      <c r="T339" s="10">
        <v>856</v>
      </c>
      <c r="U339" s="10">
        <v>0</v>
      </c>
      <c r="V339" s="10">
        <v>856</v>
      </c>
      <c r="W339" s="10">
        <v>-331</v>
      </c>
      <c r="X339" s="10">
        <v>0</v>
      </c>
      <c r="Y339" s="10">
        <v>1050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525</v>
      </c>
      <c r="AH339" s="10"/>
      <c r="AJ339" s="24" t="e">
        <f t="shared" ref="AJ339:AJ356" si="232">(M339-L339)/L339</f>
        <v>#DIV/0!</v>
      </c>
      <c r="AK339" s="24" t="e">
        <f t="shared" ref="AK339:AK356" si="233">(O339-M339)/M339</f>
        <v>#DIV/0!</v>
      </c>
      <c r="AL339" s="24">
        <f t="shared" ref="AL339:AL356" si="234">AG339/O339</f>
        <v>1</v>
      </c>
      <c r="AM339" s="24" t="e">
        <f t="shared" ref="AM339:AM356" si="235">(Y339-L339)/L339</f>
        <v>#DIV/0!</v>
      </c>
      <c r="AN339" s="24" t="e">
        <f t="shared" ref="AN339:AN356" si="236">AM339/3</f>
        <v>#DIV/0!</v>
      </c>
    </row>
    <row r="340" spans="1:40" x14ac:dyDescent="0.25">
      <c r="A340" s="7" t="s">
        <v>734</v>
      </c>
      <c r="B340" s="7" t="s">
        <v>735</v>
      </c>
      <c r="C340" s="8" t="s">
        <v>226</v>
      </c>
      <c r="D340" s="9"/>
      <c r="E340" s="9"/>
      <c r="F340" s="9"/>
      <c r="G340" s="10">
        <v>0</v>
      </c>
      <c r="H340" s="10">
        <v>2887</v>
      </c>
      <c r="I340" s="10">
        <v>1309</v>
      </c>
      <c r="J340" s="10">
        <v>33370</v>
      </c>
      <c r="K340" s="10">
        <v>11013</v>
      </c>
      <c r="L340" s="10">
        <v>17011</v>
      </c>
      <c r="M340" s="10">
        <v>12418</v>
      </c>
      <c r="N340" s="10">
        <v>18453</v>
      </c>
      <c r="O340" s="10">
        <v>5827</v>
      </c>
      <c r="P340" s="10">
        <v>-2850</v>
      </c>
      <c r="Q340" s="10">
        <v>2977</v>
      </c>
      <c r="R340" s="10">
        <v>1309</v>
      </c>
      <c r="S340" s="10">
        <v>0</v>
      </c>
      <c r="T340" s="10">
        <v>1309</v>
      </c>
      <c r="U340" s="10">
        <v>0</v>
      </c>
      <c r="V340" s="10">
        <v>1309</v>
      </c>
      <c r="W340" s="10">
        <v>1668</v>
      </c>
      <c r="X340" s="10">
        <v>0</v>
      </c>
      <c r="Y340" s="10">
        <v>2887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-2940</v>
      </c>
      <c r="AH340" s="10"/>
      <c r="AJ340" s="24">
        <f t="shared" si="232"/>
        <v>-0.2700017635647522</v>
      </c>
      <c r="AK340" s="24">
        <f t="shared" si="233"/>
        <v>-0.53076179739088425</v>
      </c>
      <c r="AL340" s="24">
        <f t="shared" si="234"/>
        <v>-0.50454779474858413</v>
      </c>
      <c r="AM340" s="24">
        <f t="shared" si="235"/>
        <v>-0.83028628534477689</v>
      </c>
      <c r="AN340" s="24">
        <f t="shared" si="236"/>
        <v>-0.27676209511492561</v>
      </c>
    </row>
    <row r="341" spans="1:40" x14ac:dyDescent="0.25">
      <c r="A341" s="7" t="s">
        <v>736</v>
      </c>
      <c r="B341" s="7" t="s">
        <v>737</v>
      </c>
      <c r="C341" s="8" t="s">
        <v>226</v>
      </c>
      <c r="D341" s="9"/>
      <c r="E341" s="9"/>
      <c r="F341" s="9"/>
      <c r="G341" s="10">
        <v>0</v>
      </c>
      <c r="H341" s="10">
        <v>0</v>
      </c>
      <c r="I341" s="10">
        <v>7701</v>
      </c>
      <c r="J341" s="10">
        <v>30593</v>
      </c>
      <c r="K341" s="10">
        <v>40888</v>
      </c>
      <c r="L341" s="10">
        <v>29181</v>
      </c>
      <c r="M341" s="10">
        <v>21509</v>
      </c>
      <c r="N341" s="10">
        <v>30542.75</v>
      </c>
      <c r="O341" s="10">
        <v>10635</v>
      </c>
      <c r="P341" s="10">
        <v>0</v>
      </c>
      <c r="Q341" s="10">
        <v>10635</v>
      </c>
      <c r="R341" s="10">
        <v>6331</v>
      </c>
      <c r="S341" s="10">
        <v>1370</v>
      </c>
      <c r="T341" s="10">
        <v>7701</v>
      </c>
      <c r="U341" s="10">
        <v>0</v>
      </c>
      <c r="V341" s="10">
        <v>7701</v>
      </c>
      <c r="W341" s="10">
        <v>2934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-10635</v>
      </c>
      <c r="AH341" s="10"/>
      <c r="AJ341" s="24">
        <f t="shared" si="232"/>
        <v>-0.26291079812206575</v>
      </c>
      <c r="AK341" s="24">
        <f t="shared" si="233"/>
        <v>-0.50555581384536707</v>
      </c>
      <c r="AL341" s="24">
        <f t="shared" si="234"/>
        <v>-1</v>
      </c>
      <c r="AM341" s="24">
        <f t="shared" si="235"/>
        <v>-1</v>
      </c>
      <c r="AN341" s="24">
        <f t="shared" si="236"/>
        <v>-0.33333333333333331</v>
      </c>
    </row>
    <row r="342" spans="1:40" x14ac:dyDescent="0.25">
      <c r="A342" s="7" t="s">
        <v>738</v>
      </c>
      <c r="B342" s="7" t="s">
        <v>739</v>
      </c>
      <c r="C342" s="8" t="s">
        <v>226</v>
      </c>
      <c r="D342" s="9"/>
      <c r="E342" s="9"/>
      <c r="F342" s="9"/>
      <c r="G342" s="10">
        <v>0</v>
      </c>
      <c r="H342" s="10">
        <v>0</v>
      </c>
      <c r="I342" s="10">
        <v>210</v>
      </c>
      <c r="J342" s="10">
        <v>11230</v>
      </c>
      <c r="K342" s="10">
        <v>12304</v>
      </c>
      <c r="L342" s="10">
        <v>12658</v>
      </c>
      <c r="M342" s="10">
        <v>18385</v>
      </c>
      <c r="N342" s="10">
        <v>13644.25</v>
      </c>
      <c r="O342" s="10">
        <v>25213</v>
      </c>
      <c r="P342" s="10">
        <v>0</v>
      </c>
      <c r="Q342" s="10">
        <v>25213</v>
      </c>
      <c r="R342" s="10">
        <v>210</v>
      </c>
      <c r="S342" s="10">
        <v>0</v>
      </c>
      <c r="T342" s="10">
        <v>210</v>
      </c>
      <c r="U342" s="10">
        <v>0</v>
      </c>
      <c r="V342" s="10">
        <v>210</v>
      </c>
      <c r="W342" s="10">
        <v>25003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-25213</v>
      </c>
      <c r="AH342" s="10"/>
      <c r="AJ342" s="24">
        <f t="shared" si="232"/>
        <v>0.45244114394059093</v>
      </c>
      <c r="AK342" s="24">
        <f t="shared" si="233"/>
        <v>0.37138971988033725</v>
      </c>
      <c r="AL342" s="24">
        <f t="shared" si="234"/>
        <v>-1</v>
      </c>
      <c r="AM342" s="24">
        <f t="shared" si="235"/>
        <v>-1</v>
      </c>
      <c r="AN342" s="24">
        <f t="shared" si="236"/>
        <v>-0.33333333333333331</v>
      </c>
    </row>
    <row r="343" spans="1:40" x14ac:dyDescent="0.25">
      <c r="A343" s="7" t="s">
        <v>740</v>
      </c>
      <c r="B343" s="7" t="s">
        <v>741</v>
      </c>
      <c r="C343" s="8" t="s">
        <v>226</v>
      </c>
      <c r="D343" s="9"/>
      <c r="E343" s="9"/>
      <c r="F343" s="9"/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42</v>
      </c>
      <c r="M343" s="10">
        <v>39</v>
      </c>
      <c r="N343" s="10">
        <v>20.25</v>
      </c>
      <c r="O343" s="10">
        <v>100</v>
      </c>
      <c r="P343" s="10">
        <v>0</v>
      </c>
      <c r="Q343" s="10">
        <v>100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100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-100</v>
      </c>
      <c r="AH343" s="10"/>
      <c r="AJ343" s="24">
        <f t="shared" si="232"/>
        <v>-7.1428571428571425E-2</v>
      </c>
      <c r="AK343" s="24">
        <f t="shared" si="233"/>
        <v>1.5641025641025641</v>
      </c>
      <c r="AL343" s="24">
        <f t="shared" si="234"/>
        <v>-1</v>
      </c>
      <c r="AM343" s="24">
        <f t="shared" si="235"/>
        <v>-1</v>
      </c>
      <c r="AN343" s="24">
        <f t="shared" si="236"/>
        <v>-0.33333333333333331</v>
      </c>
    </row>
    <row r="344" spans="1:40" x14ac:dyDescent="0.25">
      <c r="A344" s="7" t="s">
        <v>742</v>
      </c>
      <c r="B344" s="7" t="s">
        <v>743</v>
      </c>
      <c r="C344" s="8" t="s">
        <v>226</v>
      </c>
      <c r="D344" s="9"/>
      <c r="E344" s="9"/>
      <c r="F344" s="9"/>
      <c r="G344" s="10">
        <v>0</v>
      </c>
      <c r="H344" s="10">
        <v>0</v>
      </c>
      <c r="I344" s="10">
        <v>2090</v>
      </c>
      <c r="J344" s="10">
        <v>4027</v>
      </c>
      <c r="K344" s="10">
        <v>7028</v>
      </c>
      <c r="L344" s="10">
        <v>3160</v>
      </c>
      <c r="M344" s="10">
        <v>4426</v>
      </c>
      <c r="N344" s="10">
        <v>4660.25</v>
      </c>
      <c r="O344" s="10">
        <v>2520</v>
      </c>
      <c r="P344" s="10">
        <v>0</v>
      </c>
      <c r="Q344" s="10">
        <v>2520</v>
      </c>
      <c r="R344" s="10">
        <v>2090</v>
      </c>
      <c r="S344" s="10">
        <v>0</v>
      </c>
      <c r="T344" s="10">
        <v>2090</v>
      </c>
      <c r="U344" s="10">
        <v>0</v>
      </c>
      <c r="V344" s="10">
        <v>2090</v>
      </c>
      <c r="W344" s="10">
        <v>430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-2520</v>
      </c>
      <c r="AH344" s="10"/>
      <c r="AJ344" s="24">
        <f t="shared" si="232"/>
        <v>0.40063291139240509</v>
      </c>
      <c r="AK344" s="24">
        <f t="shared" si="233"/>
        <v>-0.43063714414821508</v>
      </c>
      <c r="AL344" s="24">
        <f t="shared" si="234"/>
        <v>-1</v>
      </c>
      <c r="AM344" s="24">
        <f t="shared" si="235"/>
        <v>-1</v>
      </c>
      <c r="AN344" s="24">
        <f t="shared" si="236"/>
        <v>-0.33333333333333331</v>
      </c>
    </row>
    <row r="345" spans="1:40" x14ac:dyDescent="0.25">
      <c r="A345" s="7" t="s">
        <v>744</v>
      </c>
      <c r="B345" s="7" t="s">
        <v>745</v>
      </c>
      <c r="C345" s="8" t="s">
        <v>226</v>
      </c>
      <c r="D345" s="9"/>
      <c r="E345" s="9"/>
      <c r="F345" s="9"/>
      <c r="G345" s="10">
        <v>0</v>
      </c>
      <c r="H345" s="10">
        <v>12609</v>
      </c>
      <c r="I345" s="10">
        <v>8132</v>
      </c>
      <c r="J345" s="10">
        <v>9134</v>
      </c>
      <c r="K345" s="10">
        <v>11366</v>
      </c>
      <c r="L345" s="10">
        <v>10302</v>
      </c>
      <c r="M345" s="10">
        <v>7555</v>
      </c>
      <c r="N345" s="10">
        <v>9589.25</v>
      </c>
      <c r="O345" s="10">
        <v>12609</v>
      </c>
      <c r="P345" s="10">
        <v>0</v>
      </c>
      <c r="Q345" s="10">
        <v>12609</v>
      </c>
      <c r="R345" s="10">
        <v>8132</v>
      </c>
      <c r="S345" s="10">
        <v>0</v>
      </c>
      <c r="T345" s="10">
        <v>8132</v>
      </c>
      <c r="U345" s="10">
        <v>0</v>
      </c>
      <c r="V345" s="10">
        <v>8132</v>
      </c>
      <c r="W345" s="10">
        <v>4477</v>
      </c>
      <c r="X345" s="10" t="s">
        <v>746</v>
      </c>
      <c r="Y345" s="10">
        <v>12609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/>
      <c r="AJ345" s="24">
        <f t="shared" si="232"/>
        <v>-0.26664725296059016</v>
      </c>
      <c r="AK345" s="24">
        <f t="shared" si="233"/>
        <v>0.6689609530112508</v>
      </c>
      <c r="AL345" s="24">
        <f t="shared" si="234"/>
        <v>0</v>
      </c>
      <c r="AM345" s="24">
        <f t="shared" si="235"/>
        <v>0.22393709959231217</v>
      </c>
      <c r="AN345" s="24">
        <f t="shared" si="236"/>
        <v>7.4645699864104062E-2</v>
      </c>
    </row>
    <row r="346" spans="1:40" x14ac:dyDescent="0.25">
      <c r="A346" s="7" t="s">
        <v>747</v>
      </c>
      <c r="B346" s="7" t="s">
        <v>748</v>
      </c>
      <c r="C346" s="8" t="s">
        <v>226</v>
      </c>
      <c r="D346" s="9"/>
      <c r="E346" s="9"/>
      <c r="F346" s="9"/>
      <c r="G346" s="10">
        <v>0</v>
      </c>
      <c r="H346" s="10">
        <v>1050</v>
      </c>
      <c r="I346" s="10">
        <v>19769</v>
      </c>
      <c r="J346" s="10">
        <v>3780</v>
      </c>
      <c r="K346" s="10">
        <v>6164</v>
      </c>
      <c r="L346" s="10">
        <v>31645</v>
      </c>
      <c r="M346" s="10">
        <v>22027</v>
      </c>
      <c r="N346" s="10">
        <v>15904</v>
      </c>
      <c r="O346" s="10">
        <v>6299</v>
      </c>
      <c r="P346" s="10">
        <v>0</v>
      </c>
      <c r="Q346" s="10">
        <v>6299</v>
      </c>
      <c r="R346" s="10">
        <v>19769</v>
      </c>
      <c r="S346" s="10">
        <v>0</v>
      </c>
      <c r="T346" s="10">
        <v>19769</v>
      </c>
      <c r="U346" s="10">
        <v>0</v>
      </c>
      <c r="V346" s="10">
        <v>19769</v>
      </c>
      <c r="W346" s="10">
        <v>-13470</v>
      </c>
      <c r="X346" s="10">
        <v>0</v>
      </c>
      <c r="Y346" s="10">
        <v>1050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-5249</v>
      </c>
      <c r="AH346" s="10"/>
      <c r="AJ346" s="24">
        <f t="shared" si="232"/>
        <v>-0.30393427081687469</v>
      </c>
      <c r="AK346" s="24">
        <f t="shared" si="233"/>
        <v>-0.71403277795432873</v>
      </c>
      <c r="AL346" s="24">
        <f t="shared" si="234"/>
        <v>-0.83330687410700111</v>
      </c>
      <c r="AM346" s="24">
        <f t="shared" si="235"/>
        <v>-0.96681940274924949</v>
      </c>
      <c r="AN346" s="24">
        <f t="shared" si="236"/>
        <v>-0.32227313424974985</v>
      </c>
    </row>
    <row r="347" spans="1:40" x14ac:dyDescent="0.25">
      <c r="A347" s="7" t="s">
        <v>749</v>
      </c>
      <c r="B347" s="7" t="s">
        <v>750</v>
      </c>
      <c r="C347" s="8" t="s">
        <v>226</v>
      </c>
      <c r="D347" s="9"/>
      <c r="E347" s="9"/>
      <c r="F347" s="9"/>
      <c r="G347" s="10">
        <v>0</v>
      </c>
      <c r="H347" s="10">
        <v>1050</v>
      </c>
      <c r="I347" s="10">
        <v>0</v>
      </c>
      <c r="J347" s="10">
        <v>6627</v>
      </c>
      <c r="K347" s="10">
        <v>1102</v>
      </c>
      <c r="L347" s="10">
        <v>3066</v>
      </c>
      <c r="M347" s="10">
        <v>2048</v>
      </c>
      <c r="N347" s="10">
        <v>3210.75</v>
      </c>
      <c r="O347" s="10">
        <v>1680</v>
      </c>
      <c r="P347" s="10">
        <v>0</v>
      </c>
      <c r="Q347" s="10">
        <v>1680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1680</v>
      </c>
      <c r="X347" s="10">
        <v>0</v>
      </c>
      <c r="Y347" s="10">
        <v>1050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-630</v>
      </c>
      <c r="AH347" s="10"/>
      <c r="AJ347" s="24">
        <f t="shared" si="232"/>
        <v>-0.33202870189171557</v>
      </c>
      <c r="AK347" s="24">
        <f t="shared" si="233"/>
        <v>-0.1796875</v>
      </c>
      <c r="AL347" s="24">
        <f t="shared" si="234"/>
        <v>-0.375</v>
      </c>
      <c r="AM347" s="24">
        <f t="shared" si="235"/>
        <v>-0.65753424657534243</v>
      </c>
      <c r="AN347" s="24">
        <f t="shared" si="236"/>
        <v>-0.21917808219178081</v>
      </c>
    </row>
    <row r="348" spans="1:40" x14ac:dyDescent="0.25">
      <c r="A348" s="7" t="s">
        <v>751</v>
      </c>
      <c r="B348" s="7" t="s">
        <v>752</v>
      </c>
      <c r="C348" s="8" t="s">
        <v>226</v>
      </c>
      <c r="D348" s="9"/>
      <c r="E348" s="9"/>
      <c r="F348" s="9"/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2648</v>
      </c>
      <c r="M348" s="10">
        <v>2462</v>
      </c>
      <c r="N348" s="10">
        <v>1277.5</v>
      </c>
      <c r="O348" s="10">
        <v>5182</v>
      </c>
      <c r="P348" s="10">
        <v>0</v>
      </c>
      <c r="Q348" s="10">
        <v>5182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5182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-5182</v>
      </c>
      <c r="AH348" s="10"/>
      <c r="AJ348" s="24">
        <f t="shared" si="232"/>
        <v>-7.02416918429003E-2</v>
      </c>
      <c r="AK348" s="24">
        <f t="shared" si="233"/>
        <v>1.1047928513403737</v>
      </c>
      <c r="AL348" s="24">
        <f t="shared" si="234"/>
        <v>-1</v>
      </c>
      <c r="AM348" s="24">
        <f t="shared" si="235"/>
        <v>-1</v>
      </c>
      <c r="AN348" s="24">
        <f t="shared" si="236"/>
        <v>-0.33333333333333331</v>
      </c>
    </row>
    <row r="349" spans="1:40" x14ac:dyDescent="0.25">
      <c r="A349" s="7" t="s">
        <v>753</v>
      </c>
      <c r="B349" s="7" t="s">
        <v>754</v>
      </c>
      <c r="C349" s="8" t="s">
        <v>226</v>
      </c>
      <c r="D349" s="9"/>
      <c r="E349" s="9"/>
      <c r="F349" s="9"/>
      <c r="G349" s="10">
        <v>0</v>
      </c>
      <c r="H349" s="10">
        <v>0</v>
      </c>
      <c r="I349" s="10">
        <v>4173</v>
      </c>
      <c r="J349" s="10">
        <v>2992</v>
      </c>
      <c r="K349" s="10">
        <v>4157</v>
      </c>
      <c r="L349" s="10">
        <v>6145</v>
      </c>
      <c r="M349" s="10">
        <v>2823</v>
      </c>
      <c r="N349" s="10">
        <v>4029.25</v>
      </c>
      <c r="O349" s="10">
        <v>11192</v>
      </c>
      <c r="P349" s="10">
        <v>0</v>
      </c>
      <c r="Q349" s="10">
        <v>11192</v>
      </c>
      <c r="R349" s="10">
        <v>4173</v>
      </c>
      <c r="S349" s="10">
        <v>0</v>
      </c>
      <c r="T349" s="10">
        <v>4173</v>
      </c>
      <c r="U349" s="10">
        <v>0</v>
      </c>
      <c r="V349" s="10">
        <v>4173</v>
      </c>
      <c r="W349" s="10">
        <v>7019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-11192</v>
      </c>
      <c r="AH349" s="10"/>
      <c r="AJ349" s="24">
        <f t="shared" si="232"/>
        <v>-0.54060211554109028</v>
      </c>
      <c r="AK349" s="24">
        <f t="shared" si="233"/>
        <v>2.9645766914629825</v>
      </c>
      <c r="AL349" s="24">
        <f t="shared" si="234"/>
        <v>-1</v>
      </c>
      <c r="AM349" s="24">
        <f t="shared" si="235"/>
        <v>-1</v>
      </c>
      <c r="AN349" s="24">
        <f t="shared" si="236"/>
        <v>-0.33333333333333331</v>
      </c>
    </row>
    <row r="350" spans="1:40" x14ac:dyDescent="0.25">
      <c r="A350" s="7" t="s">
        <v>755</v>
      </c>
      <c r="B350" s="7" t="s">
        <v>756</v>
      </c>
      <c r="C350" s="8" t="s">
        <v>226</v>
      </c>
      <c r="D350" s="9"/>
      <c r="E350" s="9"/>
      <c r="F350" s="9"/>
      <c r="G350" s="10">
        <v>0</v>
      </c>
      <c r="H350" s="10">
        <v>0</v>
      </c>
      <c r="I350" s="10">
        <v>1467</v>
      </c>
      <c r="J350" s="10">
        <v>924</v>
      </c>
      <c r="K350" s="10">
        <v>12923</v>
      </c>
      <c r="L350" s="10">
        <v>15643</v>
      </c>
      <c r="M350" s="10">
        <v>16880</v>
      </c>
      <c r="N350" s="10">
        <v>11592.5</v>
      </c>
      <c r="O350" s="10">
        <v>8819</v>
      </c>
      <c r="P350" s="10">
        <v>0</v>
      </c>
      <c r="Q350" s="10">
        <v>8819</v>
      </c>
      <c r="R350" s="10">
        <v>1467</v>
      </c>
      <c r="S350" s="10">
        <v>0</v>
      </c>
      <c r="T350" s="10">
        <v>1467</v>
      </c>
      <c r="U350" s="10">
        <v>0</v>
      </c>
      <c r="V350" s="10">
        <v>1467</v>
      </c>
      <c r="W350" s="10">
        <v>7352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-8819</v>
      </c>
      <c r="AH350" s="10"/>
      <c r="AJ350" s="24">
        <f t="shared" si="232"/>
        <v>7.9076903407274815E-2</v>
      </c>
      <c r="AK350" s="24">
        <f t="shared" si="233"/>
        <v>-0.47754739336492891</v>
      </c>
      <c r="AL350" s="24">
        <f t="shared" si="234"/>
        <v>-1</v>
      </c>
      <c r="AM350" s="24">
        <f t="shared" si="235"/>
        <v>-1</v>
      </c>
      <c r="AN350" s="24">
        <f t="shared" si="236"/>
        <v>-0.33333333333333331</v>
      </c>
    </row>
    <row r="351" spans="1:40" x14ac:dyDescent="0.25">
      <c r="A351" s="7" t="s">
        <v>757</v>
      </c>
      <c r="B351" s="7" t="s">
        <v>758</v>
      </c>
      <c r="C351" s="8" t="s">
        <v>226</v>
      </c>
      <c r="D351" s="9"/>
      <c r="E351" s="9"/>
      <c r="F351" s="9"/>
      <c r="G351" s="10">
        <v>0</v>
      </c>
      <c r="H351" s="10">
        <v>0</v>
      </c>
      <c r="I351" s="10">
        <v>0</v>
      </c>
      <c r="J351" s="10">
        <v>45</v>
      </c>
      <c r="K351" s="10">
        <v>390</v>
      </c>
      <c r="L351" s="10">
        <v>0</v>
      </c>
      <c r="M351" s="10">
        <v>0</v>
      </c>
      <c r="N351" s="10">
        <v>108.75</v>
      </c>
      <c r="O351" s="10">
        <v>1575</v>
      </c>
      <c r="P351" s="10">
        <v>0</v>
      </c>
      <c r="Q351" s="10">
        <v>1575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1575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-1575</v>
      </c>
      <c r="AH351" s="10"/>
      <c r="AJ351" s="24" t="e">
        <f t="shared" si="232"/>
        <v>#DIV/0!</v>
      </c>
      <c r="AK351" s="24" t="e">
        <f t="shared" si="233"/>
        <v>#DIV/0!</v>
      </c>
      <c r="AL351" s="24">
        <f t="shared" si="234"/>
        <v>-1</v>
      </c>
      <c r="AM351" s="24" t="e">
        <f t="shared" si="235"/>
        <v>#DIV/0!</v>
      </c>
      <c r="AN351" s="24" t="e">
        <f t="shared" si="236"/>
        <v>#DIV/0!</v>
      </c>
    </row>
    <row r="352" spans="1:40" x14ac:dyDescent="0.25">
      <c r="A352" s="7" t="s">
        <v>759</v>
      </c>
      <c r="B352" s="7" t="s">
        <v>760</v>
      </c>
      <c r="C352" s="8" t="s">
        <v>226</v>
      </c>
      <c r="D352" s="9"/>
      <c r="E352" s="9"/>
      <c r="F352" s="9"/>
      <c r="G352" s="10">
        <v>0</v>
      </c>
      <c r="H352" s="10">
        <v>0</v>
      </c>
      <c r="I352" s="10">
        <v>482</v>
      </c>
      <c r="J352" s="10">
        <v>3212</v>
      </c>
      <c r="K352" s="10">
        <v>2101</v>
      </c>
      <c r="L352" s="10">
        <v>3501</v>
      </c>
      <c r="M352" s="10">
        <v>1261</v>
      </c>
      <c r="N352" s="10">
        <v>2518.75</v>
      </c>
      <c r="O352" s="10">
        <v>2703</v>
      </c>
      <c r="P352" s="10">
        <v>0</v>
      </c>
      <c r="Q352" s="10">
        <v>2703</v>
      </c>
      <c r="R352" s="10">
        <v>482</v>
      </c>
      <c r="S352" s="10">
        <v>0</v>
      </c>
      <c r="T352" s="10">
        <v>482</v>
      </c>
      <c r="U352" s="10">
        <v>0</v>
      </c>
      <c r="V352" s="10">
        <v>482</v>
      </c>
      <c r="W352" s="10">
        <v>2221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-2703</v>
      </c>
      <c r="AH352" s="10"/>
      <c r="AJ352" s="24">
        <f t="shared" si="232"/>
        <v>-0.63981719508711798</v>
      </c>
      <c r="AK352" s="24">
        <f t="shared" si="233"/>
        <v>1.1435368754956383</v>
      </c>
      <c r="AL352" s="24">
        <f t="shared" si="234"/>
        <v>-1</v>
      </c>
      <c r="AM352" s="24">
        <f t="shared" si="235"/>
        <v>-1</v>
      </c>
      <c r="AN352" s="24">
        <f t="shared" si="236"/>
        <v>-0.33333333333333331</v>
      </c>
    </row>
    <row r="353" spans="1:40" x14ac:dyDescent="0.25">
      <c r="A353" s="7" t="s">
        <v>761</v>
      </c>
      <c r="B353" s="7" t="s">
        <v>762</v>
      </c>
      <c r="C353" s="8" t="s">
        <v>226</v>
      </c>
      <c r="D353" s="9"/>
      <c r="E353" s="9"/>
      <c r="F353" s="9"/>
      <c r="G353" s="10">
        <v>0</v>
      </c>
      <c r="H353" s="10">
        <v>10499</v>
      </c>
      <c r="I353" s="10">
        <v>11586</v>
      </c>
      <c r="J353" s="10">
        <v>8262</v>
      </c>
      <c r="K353" s="10">
        <v>9237</v>
      </c>
      <c r="L353" s="10">
        <v>10206</v>
      </c>
      <c r="M353" s="10">
        <v>9927</v>
      </c>
      <c r="N353" s="10">
        <v>9408</v>
      </c>
      <c r="O353" s="10">
        <v>10079</v>
      </c>
      <c r="P353" s="10">
        <v>0</v>
      </c>
      <c r="Q353" s="10">
        <v>10079</v>
      </c>
      <c r="R353" s="10">
        <v>8586</v>
      </c>
      <c r="S353" s="10">
        <v>0</v>
      </c>
      <c r="T353" s="10">
        <v>8586</v>
      </c>
      <c r="U353" s="10">
        <v>0</v>
      </c>
      <c r="V353" s="10">
        <v>8586</v>
      </c>
      <c r="W353" s="10">
        <v>1493</v>
      </c>
      <c r="X353" s="10">
        <v>0</v>
      </c>
      <c r="Y353" s="10">
        <v>10499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420</v>
      </c>
      <c r="AH353" s="10"/>
      <c r="AJ353" s="24">
        <f t="shared" si="232"/>
        <v>-2.7336860670194002E-2</v>
      </c>
      <c r="AK353" s="24">
        <f t="shared" si="233"/>
        <v>1.531177596454115E-2</v>
      </c>
      <c r="AL353" s="24">
        <f t="shared" si="234"/>
        <v>4.1670800674670105E-2</v>
      </c>
      <c r="AM353" s="24">
        <f t="shared" si="235"/>
        <v>2.8708602782676857E-2</v>
      </c>
      <c r="AN353" s="24">
        <f t="shared" si="236"/>
        <v>9.5695342608922863E-3</v>
      </c>
    </row>
    <row r="354" spans="1:40" x14ac:dyDescent="0.25">
      <c r="A354" s="7" t="s">
        <v>763</v>
      </c>
      <c r="B354" s="7" t="s">
        <v>764</v>
      </c>
      <c r="C354" s="8" t="s">
        <v>226</v>
      </c>
      <c r="D354" s="9"/>
      <c r="E354" s="9"/>
      <c r="F354" s="9"/>
      <c r="G354" s="10">
        <v>0</v>
      </c>
      <c r="H354" s="10">
        <v>533024</v>
      </c>
      <c r="I354" s="10">
        <v>471790</v>
      </c>
      <c r="J354" s="10">
        <v>5335</v>
      </c>
      <c r="K354" s="10">
        <v>5777</v>
      </c>
      <c r="L354" s="10">
        <v>5965</v>
      </c>
      <c r="M354" s="10">
        <v>7114</v>
      </c>
      <c r="N354" s="10">
        <v>6047.75</v>
      </c>
      <c r="O354" s="10">
        <v>8777</v>
      </c>
      <c r="P354" s="10">
        <v>293435</v>
      </c>
      <c r="Q354" s="10">
        <v>302212</v>
      </c>
      <c r="R354" s="10">
        <v>471790</v>
      </c>
      <c r="S354" s="10">
        <v>0</v>
      </c>
      <c r="T354" s="10">
        <v>471790</v>
      </c>
      <c r="U354" s="10">
        <v>0</v>
      </c>
      <c r="V354" s="10">
        <v>471790</v>
      </c>
      <c r="W354" s="10">
        <v>-169578</v>
      </c>
      <c r="X354" s="11" t="s">
        <v>765</v>
      </c>
      <c r="Y354" s="10">
        <v>533024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524247</v>
      </c>
      <c r="AH354" s="10"/>
      <c r="AJ354" s="24">
        <f t="shared" si="232"/>
        <v>0.19262363788767811</v>
      </c>
      <c r="AK354" s="24">
        <f t="shared" si="233"/>
        <v>0.23376440820916503</v>
      </c>
      <c r="AL354" s="24">
        <f t="shared" si="234"/>
        <v>59.729634271391134</v>
      </c>
      <c r="AM354" s="24">
        <f t="shared" si="235"/>
        <v>88.358591785414916</v>
      </c>
      <c r="AN354" s="24">
        <f t="shared" si="236"/>
        <v>29.45286392847164</v>
      </c>
    </row>
    <row r="355" spans="1:40" ht="15.75" thickBot="1" x14ac:dyDescent="0.3">
      <c r="A355" s="15" t="s">
        <v>766</v>
      </c>
      <c r="B355" s="16" t="s">
        <v>767</v>
      </c>
      <c r="C355" s="16"/>
      <c r="D355" s="17">
        <v>0</v>
      </c>
      <c r="E355" s="17">
        <v>0</v>
      </c>
      <c r="F355" s="17">
        <v>0</v>
      </c>
      <c r="G355" s="17">
        <v>0</v>
      </c>
      <c r="H355" s="17">
        <v>595781</v>
      </c>
      <c r="I355" s="17">
        <v>645676</v>
      </c>
      <c r="J355" s="17">
        <v>600288</v>
      </c>
      <c r="K355" s="17">
        <v>602546</v>
      </c>
      <c r="L355" s="17">
        <v>636998</v>
      </c>
      <c r="M355" s="17">
        <v>605188</v>
      </c>
      <c r="N355" s="17">
        <v>611255</v>
      </c>
      <c r="O355" s="17">
        <v>604954</v>
      </c>
      <c r="P355" s="17">
        <v>-27850</v>
      </c>
      <c r="Q355" s="17">
        <v>577104</v>
      </c>
      <c r="R355" s="17">
        <v>646661</v>
      </c>
      <c r="S355" s="17">
        <v>2226</v>
      </c>
      <c r="T355" s="17">
        <v>648887</v>
      </c>
      <c r="U355" s="17">
        <v>0</v>
      </c>
      <c r="V355" s="17">
        <v>648887</v>
      </c>
      <c r="W355" s="17">
        <v>-71783</v>
      </c>
      <c r="X355" s="17">
        <v>0</v>
      </c>
      <c r="Y355" s="17">
        <v>595781</v>
      </c>
      <c r="Z355" s="17">
        <v>0</v>
      </c>
      <c r="AA355" s="17">
        <v>0</v>
      </c>
      <c r="AB355" s="17">
        <v>0</v>
      </c>
      <c r="AC355" s="17">
        <v>0</v>
      </c>
      <c r="AD355" s="17">
        <v>0</v>
      </c>
      <c r="AE355" s="17">
        <v>0</v>
      </c>
      <c r="AF355" s="17">
        <v>0</v>
      </c>
      <c r="AG355" s="17">
        <v>-9173</v>
      </c>
      <c r="AH355" s="17">
        <v>0</v>
      </c>
      <c r="AJ355" s="24">
        <f t="shared" si="232"/>
        <v>-4.99373624406984E-2</v>
      </c>
      <c r="AK355" s="24">
        <f t="shared" si="233"/>
        <v>-3.8665670832865157E-4</v>
      </c>
      <c r="AL355" s="24">
        <f t="shared" si="234"/>
        <v>-1.516313637069926E-2</v>
      </c>
      <c r="AM355" s="24">
        <f t="shared" si="235"/>
        <v>-6.4705069717644323E-2</v>
      </c>
      <c r="AN355" s="24">
        <f t="shared" si="236"/>
        <v>-2.1568356572548106E-2</v>
      </c>
    </row>
    <row r="356" spans="1:40" ht="15.75" thickTop="1" x14ac:dyDescent="0.25">
      <c r="A356" s="7" t="s">
        <v>768</v>
      </c>
      <c r="B356" s="7" t="s">
        <v>769</v>
      </c>
      <c r="C356" s="8" t="s">
        <v>226</v>
      </c>
      <c r="D356" s="9"/>
      <c r="E356" s="9"/>
      <c r="F356" s="9"/>
      <c r="G356" s="10">
        <v>0</v>
      </c>
      <c r="H356" s="10">
        <v>1575</v>
      </c>
      <c r="I356" s="10">
        <v>0</v>
      </c>
      <c r="J356" s="10">
        <v>0</v>
      </c>
      <c r="K356" s="10">
        <v>0</v>
      </c>
      <c r="L356" s="10">
        <v>0</v>
      </c>
      <c r="M356" s="10">
        <v>1501</v>
      </c>
      <c r="N356" s="10">
        <v>375.25</v>
      </c>
      <c r="O356" s="10">
        <v>1575</v>
      </c>
      <c r="P356" s="10">
        <v>0</v>
      </c>
      <c r="Q356" s="10">
        <v>1575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1575</v>
      </c>
      <c r="X356" s="10" t="s">
        <v>770</v>
      </c>
      <c r="Y356" s="10">
        <v>1575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/>
      <c r="AJ356" s="24" t="e">
        <f t="shared" si="232"/>
        <v>#DIV/0!</v>
      </c>
      <c r="AK356" s="24">
        <f t="shared" si="233"/>
        <v>4.9300466355762823E-2</v>
      </c>
      <c r="AL356" s="24">
        <f t="shared" si="234"/>
        <v>0</v>
      </c>
      <c r="AM356" s="24" t="e">
        <f t="shared" si="235"/>
        <v>#DIV/0!</v>
      </c>
      <c r="AN356" s="24" t="e">
        <f t="shared" si="236"/>
        <v>#DIV/0!</v>
      </c>
    </row>
    <row r="357" spans="1:40" x14ac:dyDescent="0.25">
      <c r="A357" s="7" t="s">
        <v>771</v>
      </c>
      <c r="B357" s="7" t="s">
        <v>772</v>
      </c>
      <c r="C357" s="8" t="s">
        <v>226</v>
      </c>
      <c r="D357" s="9"/>
      <c r="E357" s="9"/>
      <c r="F357" s="9"/>
      <c r="G357" s="10">
        <v>0</v>
      </c>
      <c r="H357" s="10">
        <v>13000</v>
      </c>
      <c r="I357" s="10">
        <v>12800</v>
      </c>
      <c r="J357" s="10">
        <v>0</v>
      </c>
      <c r="K357" s="10">
        <v>0</v>
      </c>
      <c r="L357" s="10">
        <v>0</v>
      </c>
      <c r="M357" s="10">
        <v>10000</v>
      </c>
      <c r="N357" s="10">
        <v>2500</v>
      </c>
      <c r="O357" s="10">
        <v>0</v>
      </c>
      <c r="P357" s="10">
        <v>0</v>
      </c>
      <c r="Q357" s="10">
        <v>0</v>
      </c>
      <c r="R357" s="10">
        <v>12800</v>
      </c>
      <c r="S357" s="10">
        <v>0</v>
      </c>
      <c r="T357" s="10">
        <v>12800</v>
      </c>
      <c r="U357" s="10">
        <v>0</v>
      </c>
      <c r="V357" s="10">
        <v>12800</v>
      </c>
      <c r="W357" s="10">
        <v>-12800</v>
      </c>
      <c r="X357" s="10" t="s">
        <v>773</v>
      </c>
      <c r="Y357" s="10">
        <v>13000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13000</v>
      </c>
      <c r="AH357" s="10"/>
      <c r="AL357" s="24"/>
    </row>
    <row r="358" spans="1:40" x14ac:dyDescent="0.25">
      <c r="A358" s="7" t="s">
        <v>774</v>
      </c>
      <c r="B358" s="7" t="s">
        <v>775</v>
      </c>
      <c r="C358" s="8" t="s">
        <v>226</v>
      </c>
      <c r="D358" s="9"/>
      <c r="E358" s="9"/>
      <c r="F358" s="9"/>
      <c r="G358" s="10">
        <v>0</v>
      </c>
      <c r="H358" s="10">
        <v>0</v>
      </c>
      <c r="I358" s="10">
        <v>0</v>
      </c>
      <c r="J358" s="10">
        <v>367</v>
      </c>
      <c r="K358" s="10">
        <v>0</v>
      </c>
      <c r="L358" s="10">
        <v>0</v>
      </c>
      <c r="M358" s="10">
        <v>0</v>
      </c>
      <c r="N358" s="10">
        <v>91.75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/>
      <c r="AL358" s="24"/>
    </row>
    <row r="359" spans="1:40" x14ac:dyDescent="0.25">
      <c r="A359" s="7" t="s">
        <v>776</v>
      </c>
      <c r="B359" s="7" t="s">
        <v>777</v>
      </c>
      <c r="C359" s="8" t="s">
        <v>226</v>
      </c>
      <c r="D359" s="9"/>
      <c r="E359" s="9"/>
      <c r="F359" s="9"/>
      <c r="G359" s="10">
        <v>0</v>
      </c>
      <c r="H359" s="10">
        <v>19764</v>
      </c>
      <c r="I359" s="10">
        <v>18571</v>
      </c>
      <c r="J359" s="10">
        <v>15666</v>
      </c>
      <c r="K359" s="10">
        <v>12964</v>
      </c>
      <c r="L359" s="10">
        <v>15125</v>
      </c>
      <c r="M359" s="10">
        <v>16538</v>
      </c>
      <c r="N359" s="10">
        <v>15073.25</v>
      </c>
      <c r="O359" s="10">
        <v>19276</v>
      </c>
      <c r="P359" s="10">
        <v>0</v>
      </c>
      <c r="Q359" s="10">
        <v>19276</v>
      </c>
      <c r="R359" s="10">
        <v>12106</v>
      </c>
      <c r="S359" s="10">
        <v>6465</v>
      </c>
      <c r="T359" s="10">
        <v>18571</v>
      </c>
      <c r="U359" s="10">
        <v>0</v>
      </c>
      <c r="V359" s="10">
        <v>18571</v>
      </c>
      <c r="W359" s="10">
        <v>705</v>
      </c>
      <c r="X359" s="11" t="s">
        <v>778</v>
      </c>
      <c r="Y359" s="10">
        <v>19764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488</v>
      </c>
      <c r="AH359" s="10"/>
      <c r="AJ359" s="24">
        <f t="shared" ref="AJ359:AJ360" si="237">(M359-L359)/L359</f>
        <v>9.3421487603305792E-2</v>
      </c>
      <c r="AK359" s="24">
        <f t="shared" ref="AK359:AK360" si="238">(O359-M359)/M359</f>
        <v>0.16555810859837949</v>
      </c>
      <c r="AL359" s="24">
        <f t="shared" ref="AL359:AL360" si="239">AG359/O359</f>
        <v>2.5316455696202531E-2</v>
      </c>
      <c r="AM359" s="24">
        <f t="shared" ref="AM359:AM360" si="240">(Y359-L359)/L359</f>
        <v>0.30671074380165292</v>
      </c>
      <c r="AN359" s="24">
        <f t="shared" ref="AN359:AN360" si="241">AM359/3</f>
        <v>0.10223691460055097</v>
      </c>
    </row>
    <row r="360" spans="1:40" x14ac:dyDescent="0.25">
      <c r="A360" s="7" t="s">
        <v>779</v>
      </c>
      <c r="B360" s="7" t="s">
        <v>780</v>
      </c>
      <c r="C360" s="8" t="s">
        <v>226</v>
      </c>
      <c r="D360" s="9"/>
      <c r="E360" s="9"/>
      <c r="F360" s="9"/>
      <c r="G360" s="10">
        <v>0</v>
      </c>
      <c r="H360" s="10">
        <v>210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105</v>
      </c>
      <c r="P360" s="10">
        <v>0</v>
      </c>
      <c r="Q360" s="10">
        <v>105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105</v>
      </c>
      <c r="X360" s="10">
        <v>0</v>
      </c>
      <c r="Y360" s="10">
        <v>210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105</v>
      </c>
      <c r="AH360" s="10"/>
      <c r="AJ360" s="24" t="e">
        <f t="shared" si="237"/>
        <v>#DIV/0!</v>
      </c>
      <c r="AK360" s="24" t="e">
        <f t="shared" si="238"/>
        <v>#DIV/0!</v>
      </c>
      <c r="AL360" s="24">
        <f t="shared" si="239"/>
        <v>1</v>
      </c>
      <c r="AM360" s="24" t="e">
        <f t="shared" si="240"/>
        <v>#DIV/0!</v>
      </c>
      <c r="AN360" s="24" t="e">
        <f t="shared" si="241"/>
        <v>#DIV/0!</v>
      </c>
    </row>
    <row r="361" spans="1:40" x14ac:dyDescent="0.25">
      <c r="A361" s="7" t="s">
        <v>781</v>
      </c>
      <c r="B361" s="7" t="s">
        <v>782</v>
      </c>
      <c r="C361" s="8" t="s">
        <v>226</v>
      </c>
      <c r="D361" s="9"/>
      <c r="E361" s="9"/>
      <c r="F361" s="9"/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/>
      <c r="AL361" s="24"/>
    </row>
    <row r="362" spans="1:40" x14ac:dyDescent="0.25">
      <c r="A362" s="7" t="s">
        <v>783</v>
      </c>
      <c r="B362" s="7" t="s">
        <v>784</v>
      </c>
      <c r="C362" s="8" t="s">
        <v>226</v>
      </c>
      <c r="D362" s="9"/>
      <c r="E362" s="9"/>
      <c r="F362" s="9"/>
      <c r="G362" s="10">
        <v>0</v>
      </c>
      <c r="H362" s="10">
        <v>800</v>
      </c>
      <c r="I362" s="10">
        <v>800</v>
      </c>
      <c r="J362" s="10">
        <v>599</v>
      </c>
      <c r="K362" s="10">
        <v>622</v>
      </c>
      <c r="L362" s="10">
        <v>688</v>
      </c>
      <c r="M362" s="10">
        <v>776</v>
      </c>
      <c r="N362" s="10">
        <v>671.25</v>
      </c>
      <c r="O362" s="10">
        <v>727</v>
      </c>
      <c r="P362" s="10">
        <v>0</v>
      </c>
      <c r="Q362" s="10">
        <v>727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727</v>
      </c>
      <c r="X362" s="10">
        <v>0</v>
      </c>
      <c r="Y362" s="10">
        <v>800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73</v>
      </c>
      <c r="AH362" s="10"/>
      <c r="AJ362" s="24">
        <f t="shared" ref="AJ362:AJ372" si="242">(M362-L362)/L362</f>
        <v>0.12790697674418605</v>
      </c>
      <c r="AK362" s="24">
        <f t="shared" ref="AK362:AK372" si="243">(O362-M362)/M362</f>
        <v>-6.3144329896907214E-2</v>
      </c>
      <c r="AL362" s="24">
        <f t="shared" ref="AL362:AL372" si="244">AG362/O362</f>
        <v>0.10041265474552957</v>
      </c>
      <c r="AM362" s="24">
        <f t="shared" ref="AM362:AM372" si="245">(Y362-L362)/L362</f>
        <v>0.16279069767441862</v>
      </c>
      <c r="AN362" s="24">
        <f t="shared" ref="AN362:AN372" si="246">AM362/3</f>
        <v>5.4263565891472874E-2</v>
      </c>
    </row>
    <row r="363" spans="1:40" ht="15.75" thickBot="1" x14ac:dyDescent="0.3">
      <c r="A363" s="15" t="s">
        <v>785</v>
      </c>
      <c r="B363" s="16" t="s">
        <v>786</v>
      </c>
      <c r="C363" s="16"/>
      <c r="D363" s="17">
        <v>0</v>
      </c>
      <c r="E363" s="17">
        <v>0</v>
      </c>
      <c r="F363" s="17">
        <v>0</v>
      </c>
      <c r="G363" s="17">
        <v>0</v>
      </c>
      <c r="H363" s="17">
        <v>35349</v>
      </c>
      <c r="I363" s="17">
        <v>32171</v>
      </c>
      <c r="J363" s="17">
        <v>16632</v>
      </c>
      <c r="K363" s="17">
        <v>13586</v>
      </c>
      <c r="L363" s="17">
        <v>15813</v>
      </c>
      <c r="M363" s="17">
        <v>28815</v>
      </c>
      <c r="N363" s="17">
        <v>18711.5</v>
      </c>
      <c r="O363" s="17">
        <v>21683</v>
      </c>
      <c r="P363" s="17">
        <v>0</v>
      </c>
      <c r="Q363" s="17">
        <v>21683</v>
      </c>
      <c r="R363" s="17">
        <v>24906</v>
      </c>
      <c r="S363" s="17">
        <v>6465</v>
      </c>
      <c r="T363" s="17">
        <v>31371</v>
      </c>
      <c r="U363" s="17">
        <v>0</v>
      </c>
      <c r="V363" s="17">
        <v>31371</v>
      </c>
      <c r="W363" s="17">
        <v>-9688</v>
      </c>
      <c r="X363" s="17">
        <v>0</v>
      </c>
      <c r="Y363" s="17">
        <v>35349</v>
      </c>
      <c r="Z363" s="17">
        <v>0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7">
        <v>0</v>
      </c>
      <c r="AG363" s="17">
        <v>13666</v>
      </c>
      <c r="AH363" s="17">
        <v>0</v>
      </c>
      <c r="AJ363" s="24">
        <f t="shared" si="242"/>
        <v>0.82223487004363494</v>
      </c>
      <c r="AK363" s="24">
        <f t="shared" si="243"/>
        <v>-0.24750997744230435</v>
      </c>
      <c r="AL363" s="24">
        <f t="shared" si="244"/>
        <v>0.63026333994373474</v>
      </c>
      <c r="AM363" s="24">
        <f t="shared" si="245"/>
        <v>1.2354391955985582</v>
      </c>
      <c r="AN363" s="24">
        <f t="shared" si="246"/>
        <v>0.41181306519951938</v>
      </c>
    </row>
    <row r="364" spans="1:40" ht="15.75" thickTop="1" x14ac:dyDescent="0.25">
      <c r="A364" s="7" t="s">
        <v>787</v>
      </c>
      <c r="B364" s="7" t="s">
        <v>788</v>
      </c>
      <c r="C364" s="8" t="s">
        <v>190</v>
      </c>
      <c r="D364" s="9"/>
      <c r="E364" s="9"/>
      <c r="F364" s="9"/>
      <c r="G364" s="10">
        <v>0</v>
      </c>
      <c r="H364" s="10">
        <v>29189</v>
      </c>
      <c r="I364" s="10">
        <v>25142</v>
      </c>
      <c r="J364" s="10">
        <v>19252</v>
      </c>
      <c r="K364" s="10">
        <v>21051</v>
      </c>
      <c r="L364" s="10">
        <v>23285</v>
      </c>
      <c r="M364" s="10">
        <v>24560</v>
      </c>
      <c r="N364" s="10">
        <v>22037</v>
      </c>
      <c r="O364" s="10">
        <v>29189</v>
      </c>
      <c r="P364" s="10">
        <v>0</v>
      </c>
      <c r="Q364" s="10">
        <v>29189</v>
      </c>
      <c r="R364" s="10">
        <v>25142</v>
      </c>
      <c r="S364" s="10">
        <v>0</v>
      </c>
      <c r="T364" s="10">
        <v>25142</v>
      </c>
      <c r="U364" s="10">
        <v>0</v>
      </c>
      <c r="V364" s="10">
        <v>25142</v>
      </c>
      <c r="W364" s="10">
        <v>4047</v>
      </c>
      <c r="X364" s="10" t="s">
        <v>789</v>
      </c>
      <c r="Y364" s="10">
        <v>29189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/>
      <c r="AJ364" s="24">
        <f t="shared" si="242"/>
        <v>5.4756280867511276E-2</v>
      </c>
      <c r="AK364" s="24">
        <f t="shared" si="243"/>
        <v>0.18847719869706842</v>
      </c>
      <c r="AL364" s="24">
        <f t="shared" si="244"/>
        <v>0</v>
      </c>
      <c r="AM364" s="24">
        <f t="shared" si="245"/>
        <v>0.2535537899935581</v>
      </c>
      <c r="AN364" s="24">
        <f t="shared" si="246"/>
        <v>8.4517929997852695E-2</v>
      </c>
    </row>
    <row r="365" spans="1:40" x14ac:dyDescent="0.25">
      <c r="A365" s="12" t="s">
        <v>790</v>
      </c>
      <c r="B365" s="13" t="s">
        <v>791</v>
      </c>
      <c r="C365" s="13"/>
      <c r="D365" s="14">
        <v>0</v>
      </c>
      <c r="E365" s="14">
        <v>0</v>
      </c>
      <c r="F365" s="14">
        <v>0</v>
      </c>
      <c r="G365" s="14">
        <v>0</v>
      </c>
      <c r="H365" s="14">
        <v>29189</v>
      </c>
      <c r="I365" s="14">
        <v>25142</v>
      </c>
      <c r="J365" s="14">
        <v>19252</v>
      </c>
      <c r="K365" s="14">
        <v>21051</v>
      </c>
      <c r="L365" s="14">
        <v>23285</v>
      </c>
      <c r="M365" s="14">
        <v>24560</v>
      </c>
      <c r="N365" s="14">
        <v>22037</v>
      </c>
      <c r="O365" s="14">
        <v>29189</v>
      </c>
      <c r="P365" s="14">
        <v>0</v>
      </c>
      <c r="Q365" s="14">
        <v>29189</v>
      </c>
      <c r="R365" s="14">
        <v>25142</v>
      </c>
      <c r="S365" s="14">
        <v>0</v>
      </c>
      <c r="T365" s="14">
        <v>25142</v>
      </c>
      <c r="U365" s="14">
        <v>0</v>
      </c>
      <c r="V365" s="14">
        <v>25142</v>
      </c>
      <c r="W365" s="14">
        <v>4047</v>
      </c>
      <c r="X365" s="14">
        <v>0</v>
      </c>
      <c r="Y365" s="14">
        <v>29189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J365" s="24">
        <f t="shared" si="242"/>
        <v>5.4756280867511276E-2</v>
      </c>
      <c r="AK365" s="24">
        <f t="shared" si="243"/>
        <v>0.18847719869706842</v>
      </c>
      <c r="AL365" s="24">
        <f t="shared" si="244"/>
        <v>0</v>
      </c>
      <c r="AM365" s="24">
        <f t="shared" si="245"/>
        <v>0.2535537899935581</v>
      </c>
      <c r="AN365" s="24">
        <f t="shared" si="246"/>
        <v>8.4517929997852695E-2</v>
      </c>
    </row>
    <row r="366" spans="1:40" x14ac:dyDescent="0.25">
      <c r="A366" s="12" t="s">
        <v>792</v>
      </c>
      <c r="B366" s="13" t="s">
        <v>793</v>
      </c>
      <c r="C366" s="13"/>
      <c r="D366" s="14">
        <v>0</v>
      </c>
      <c r="E366" s="14">
        <v>0</v>
      </c>
      <c r="F366" s="14">
        <v>0</v>
      </c>
      <c r="G366" s="14">
        <v>0</v>
      </c>
      <c r="H366" s="14">
        <v>2219041</v>
      </c>
      <c r="I366" s="14">
        <v>2135536</v>
      </c>
      <c r="J366" s="14">
        <v>1748173</v>
      </c>
      <c r="K366" s="14">
        <v>1817918</v>
      </c>
      <c r="L366" s="14">
        <v>1940717</v>
      </c>
      <c r="M366" s="14">
        <v>1982315</v>
      </c>
      <c r="N366" s="14">
        <v>1872280.75</v>
      </c>
      <c r="O366" s="14">
        <v>2089178</v>
      </c>
      <c r="P366" s="14">
        <v>-27850</v>
      </c>
      <c r="Q366" s="14">
        <v>2061328</v>
      </c>
      <c r="R366" s="14">
        <v>2105188</v>
      </c>
      <c r="S366" s="14">
        <v>8691</v>
      </c>
      <c r="T366" s="14">
        <v>2113879</v>
      </c>
      <c r="U366" s="14">
        <v>0</v>
      </c>
      <c r="V366" s="14">
        <v>2113879</v>
      </c>
      <c r="W366" s="14">
        <v>-52551</v>
      </c>
      <c r="X366" s="14">
        <v>0</v>
      </c>
      <c r="Y366" s="14">
        <v>2219041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129863</v>
      </c>
      <c r="AH366" s="14">
        <v>0</v>
      </c>
      <c r="AJ366" s="24">
        <f t="shared" si="242"/>
        <v>2.1434346172059089E-2</v>
      </c>
      <c r="AK366" s="24">
        <f t="shared" si="243"/>
        <v>5.3908183109142596E-2</v>
      </c>
      <c r="AL366" s="24">
        <f t="shared" si="244"/>
        <v>6.2159854258469122E-2</v>
      </c>
      <c r="AM366" s="24">
        <f t="shared" si="245"/>
        <v>0.14341297571979841</v>
      </c>
      <c r="AN366" s="24">
        <f t="shared" si="246"/>
        <v>4.7804325239932804E-2</v>
      </c>
    </row>
    <row r="367" spans="1:40" ht="15.75" thickBot="1" x14ac:dyDescent="0.3">
      <c r="A367" s="15" t="s">
        <v>794</v>
      </c>
      <c r="B367" s="16" t="s">
        <v>795</v>
      </c>
      <c r="C367" s="16"/>
      <c r="D367" s="17">
        <v>0</v>
      </c>
      <c r="E367" s="17">
        <v>0</v>
      </c>
      <c r="F367" s="17">
        <v>0</v>
      </c>
      <c r="G367" s="17">
        <v>0</v>
      </c>
      <c r="H367" s="17">
        <v>2219041</v>
      </c>
      <c r="I367" s="17">
        <v>2135536</v>
      </c>
      <c r="J367" s="17">
        <v>1748173</v>
      </c>
      <c r="K367" s="17">
        <v>1817918</v>
      </c>
      <c r="L367" s="17">
        <v>1940717</v>
      </c>
      <c r="M367" s="17">
        <v>1982315</v>
      </c>
      <c r="N367" s="17">
        <v>1872280.75</v>
      </c>
      <c r="O367" s="17">
        <v>2089178</v>
      </c>
      <c r="P367" s="17">
        <v>-27850</v>
      </c>
      <c r="Q367" s="17">
        <v>2061328</v>
      </c>
      <c r="R367" s="17">
        <v>2105188</v>
      </c>
      <c r="S367" s="17">
        <v>8691</v>
      </c>
      <c r="T367" s="17">
        <v>2113879</v>
      </c>
      <c r="U367" s="17">
        <v>0</v>
      </c>
      <c r="V367" s="17">
        <v>2113879</v>
      </c>
      <c r="W367" s="17">
        <v>-52551</v>
      </c>
      <c r="X367" s="17">
        <v>0</v>
      </c>
      <c r="Y367" s="17">
        <v>2219041</v>
      </c>
      <c r="Z367" s="17">
        <v>0</v>
      </c>
      <c r="AA367" s="17">
        <v>0</v>
      </c>
      <c r="AB367" s="17">
        <v>0</v>
      </c>
      <c r="AC367" s="17">
        <v>0</v>
      </c>
      <c r="AD367" s="17">
        <v>0</v>
      </c>
      <c r="AE367" s="17">
        <v>0</v>
      </c>
      <c r="AF367" s="17">
        <v>0</v>
      </c>
      <c r="AG367" s="17">
        <v>129863</v>
      </c>
      <c r="AH367" s="17">
        <v>0</v>
      </c>
      <c r="AJ367" s="27">
        <f t="shared" si="242"/>
        <v>2.1434346172059089E-2</v>
      </c>
      <c r="AK367" s="27">
        <f t="shared" si="243"/>
        <v>5.3908183109142596E-2</v>
      </c>
      <c r="AL367" s="27">
        <f t="shared" si="244"/>
        <v>6.2159854258469122E-2</v>
      </c>
      <c r="AM367" s="27">
        <f t="shared" si="245"/>
        <v>0.14341297571979841</v>
      </c>
      <c r="AN367" s="27">
        <f t="shared" si="246"/>
        <v>4.7804325239932804E-2</v>
      </c>
    </row>
    <row r="368" spans="1:40" ht="15.75" thickTop="1" x14ac:dyDescent="0.25">
      <c r="A368" s="7" t="s">
        <v>796</v>
      </c>
      <c r="B368" s="7" t="s">
        <v>797</v>
      </c>
      <c r="C368" s="8" t="s">
        <v>235</v>
      </c>
      <c r="D368" s="9"/>
      <c r="E368" s="9"/>
      <c r="F368" s="9"/>
      <c r="G368" s="10">
        <v>0</v>
      </c>
      <c r="H368" s="10">
        <v>474292</v>
      </c>
      <c r="I368" s="10">
        <v>345600</v>
      </c>
      <c r="J368" s="10">
        <v>337599</v>
      </c>
      <c r="K368" s="10">
        <v>354979</v>
      </c>
      <c r="L368" s="10">
        <v>338533</v>
      </c>
      <c r="M368" s="10">
        <v>360235</v>
      </c>
      <c r="N368" s="10">
        <v>347836.5</v>
      </c>
      <c r="O368" s="10">
        <v>433103</v>
      </c>
      <c r="P368" s="10">
        <v>-14400</v>
      </c>
      <c r="Q368" s="10">
        <v>418703</v>
      </c>
      <c r="R368" s="10">
        <v>345600</v>
      </c>
      <c r="S368" s="10">
        <v>0</v>
      </c>
      <c r="T368" s="10">
        <v>345600</v>
      </c>
      <c r="U368" s="10">
        <v>0</v>
      </c>
      <c r="V368" s="10">
        <v>345600</v>
      </c>
      <c r="W368" s="10">
        <v>73103</v>
      </c>
      <c r="X368" s="10">
        <v>0</v>
      </c>
      <c r="Y368" s="10">
        <v>474292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41189</v>
      </c>
      <c r="AH368" s="10"/>
      <c r="AJ368" s="24">
        <f t="shared" si="242"/>
        <v>6.4106010344634048E-2</v>
      </c>
      <c r="AK368" s="24">
        <f t="shared" si="243"/>
        <v>0.20227906783072161</v>
      </c>
      <c r="AL368" s="24">
        <f t="shared" si="244"/>
        <v>9.5102088879550586E-2</v>
      </c>
      <c r="AM368" s="24">
        <f t="shared" si="245"/>
        <v>0.40102146614953343</v>
      </c>
      <c r="AN368" s="24">
        <f t="shared" si="246"/>
        <v>0.13367382204984449</v>
      </c>
    </row>
    <row r="369" spans="1:40" x14ac:dyDescent="0.25">
      <c r="A369" s="7" t="s">
        <v>798</v>
      </c>
      <c r="B369" s="7" t="s">
        <v>799</v>
      </c>
      <c r="C369" s="8" t="s">
        <v>235</v>
      </c>
      <c r="D369" s="9"/>
      <c r="E369" s="9"/>
      <c r="F369" s="9"/>
      <c r="G369" s="10">
        <v>0</v>
      </c>
      <c r="H369" s="10">
        <v>160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80</v>
      </c>
      <c r="P369" s="10">
        <v>0</v>
      </c>
      <c r="Q369" s="10">
        <v>80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80</v>
      </c>
      <c r="X369" s="10">
        <v>0</v>
      </c>
      <c r="Y369" s="10">
        <v>160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80</v>
      </c>
      <c r="AH369" s="10"/>
      <c r="AJ369" s="24" t="e">
        <f t="shared" si="242"/>
        <v>#DIV/0!</v>
      </c>
      <c r="AK369" s="24" t="e">
        <f t="shared" si="243"/>
        <v>#DIV/0!</v>
      </c>
      <c r="AL369" s="24">
        <f t="shared" si="244"/>
        <v>1</v>
      </c>
      <c r="AM369" s="24" t="e">
        <f t="shared" si="245"/>
        <v>#DIV/0!</v>
      </c>
      <c r="AN369" s="24" t="e">
        <f t="shared" si="246"/>
        <v>#DIV/0!</v>
      </c>
    </row>
    <row r="370" spans="1:40" x14ac:dyDescent="0.25">
      <c r="A370" s="7" t="s">
        <v>800</v>
      </c>
      <c r="B370" s="7" t="s">
        <v>801</v>
      </c>
      <c r="C370" s="8" t="s">
        <v>235</v>
      </c>
      <c r="D370" s="9"/>
      <c r="E370" s="9"/>
      <c r="F370" s="9"/>
      <c r="G370" s="10">
        <v>0</v>
      </c>
      <c r="H370" s="10">
        <v>440</v>
      </c>
      <c r="I370" s="10">
        <v>459</v>
      </c>
      <c r="J370" s="10">
        <v>2528</v>
      </c>
      <c r="K370" s="10">
        <v>4084</v>
      </c>
      <c r="L370" s="10">
        <v>0</v>
      </c>
      <c r="M370" s="10">
        <v>374</v>
      </c>
      <c r="N370" s="10">
        <v>1746.5</v>
      </c>
      <c r="O370" s="10">
        <v>400</v>
      </c>
      <c r="P370" s="10">
        <v>0</v>
      </c>
      <c r="Q370" s="10">
        <v>400</v>
      </c>
      <c r="R370" s="10">
        <v>459</v>
      </c>
      <c r="S370" s="10">
        <v>0</v>
      </c>
      <c r="T370" s="10">
        <v>459</v>
      </c>
      <c r="U370" s="10">
        <v>0</v>
      </c>
      <c r="V370" s="10">
        <v>459</v>
      </c>
      <c r="W370" s="10">
        <v>-59</v>
      </c>
      <c r="X370" s="10">
        <v>0</v>
      </c>
      <c r="Y370" s="10">
        <v>440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40</v>
      </c>
      <c r="AH370" s="10"/>
      <c r="AJ370" s="24" t="e">
        <f t="shared" si="242"/>
        <v>#DIV/0!</v>
      </c>
      <c r="AK370" s="24">
        <f t="shared" si="243"/>
        <v>6.9518716577540107E-2</v>
      </c>
      <c r="AL370" s="24">
        <f t="shared" si="244"/>
        <v>0.1</v>
      </c>
      <c r="AM370" s="24" t="e">
        <f t="shared" si="245"/>
        <v>#DIV/0!</v>
      </c>
      <c r="AN370" s="24" t="e">
        <f t="shared" si="246"/>
        <v>#DIV/0!</v>
      </c>
    </row>
    <row r="371" spans="1:40" x14ac:dyDescent="0.25">
      <c r="A371" s="7" t="s">
        <v>802</v>
      </c>
      <c r="B371" s="7" t="s">
        <v>803</v>
      </c>
      <c r="C371" s="8" t="s">
        <v>235</v>
      </c>
      <c r="D371" s="9"/>
      <c r="E371" s="9"/>
      <c r="F371" s="9"/>
      <c r="G371" s="10">
        <v>0</v>
      </c>
      <c r="H371" s="10">
        <v>500</v>
      </c>
      <c r="I371" s="10">
        <v>566</v>
      </c>
      <c r="J371" s="10">
        <v>7792</v>
      </c>
      <c r="K371" s="10">
        <v>2258</v>
      </c>
      <c r="L371" s="10">
        <v>3706</v>
      </c>
      <c r="M371" s="10">
        <v>6429</v>
      </c>
      <c r="N371" s="10">
        <v>5046.25</v>
      </c>
      <c r="O371" s="10">
        <v>1500</v>
      </c>
      <c r="P371" s="10">
        <v>0</v>
      </c>
      <c r="Q371" s="10">
        <v>1500</v>
      </c>
      <c r="R371" s="10">
        <v>566</v>
      </c>
      <c r="S371" s="10">
        <v>0</v>
      </c>
      <c r="T371" s="10">
        <v>566</v>
      </c>
      <c r="U371" s="10">
        <v>0</v>
      </c>
      <c r="V371" s="10">
        <v>566</v>
      </c>
      <c r="W371" s="10">
        <v>934</v>
      </c>
      <c r="X371" s="10">
        <v>0</v>
      </c>
      <c r="Y371" s="10">
        <v>500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-1000</v>
      </c>
      <c r="AH371" s="10"/>
      <c r="AJ371" s="24">
        <f t="shared" si="242"/>
        <v>0.73475445223961144</v>
      </c>
      <c r="AK371" s="24">
        <f t="shared" si="243"/>
        <v>-0.76668222118525431</v>
      </c>
      <c r="AL371" s="24">
        <f t="shared" si="244"/>
        <v>-0.66666666666666663</v>
      </c>
      <c r="AM371" s="24">
        <f t="shared" si="245"/>
        <v>-0.8650836481381543</v>
      </c>
      <c r="AN371" s="24">
        <f t="shared" si="246"/>
        <v>-0.28836121604605142</v>
      </c>
    </row>
    <row r="372" spans="1:40" x14ac:dyDescent="0.25">
      <c r="A372" s="7" t="s">
        <v>804</v>
      </c>
      <c r="B372" s="7" t="s">
        <v>805</v>
      </c>
      <c r="C372" s="8" t="s">
        <v>235</v>
      </c>
      <c r="D372" s="9"/>
      <c r="E372" s="9"/>
      <c r="F372" s="9"/>
      <c r="G372" s="10">
        <v>0</v>
      </c>
      <c r="H372" s="10">
        <v>125072</v>
      </c>
      <c r="I372" s="10">
        <v>-810</v>
      </c>
      <c r="J372" s="10">
        <v>23</v>
      </c>
      <c r="K372" s="10">
        <v>-1832</v>
      </c>
      <c r="L372" s="10">
        <v>1508</v>
      </c>
      <c r="M372" s="10">
        <v>-2032</v>
      </c>
      <c r="N372" s="10">
        <v>-583.25</v>
      </c>
      <c r="O372" s="10">
        <v>104237</v>
      </c>
      <c r="P372" s="10">
        <v>0</v>
      </c>
      <c r="Q372" s="10">
        <v>104237</v>
      </c>
      <c r="R372" s="10">
        <v>-810</v>
      </c>
      <c r="S372" s="10">
        <v>0</v>
      </c>
      <c r="T372" s="10">
        <v>-810</v>
      </c>
      <c r="U372" s="10">
        <v>0</v>
      </c>
      <c r="V372" s="10">
        <v>-810</v>
      </c>
      <c r="W372" s="10">
        <v>105047</v>
      </c>
      <c r="X372" s="10">
        <v>0</v>
      </c>
      <c r="Y372" s="10">
        <v>125072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20835</v>
      </c>
      <c r="AH372" s="10"/>
      <c r="AJ372" s="24">
        <f t="shared" si="242"/>
        <v>-2.3474801061007957</v>
      </c>
      <c r="AK372" s="24">
        <f t="shared" si="243"/>
        <v>-52.297736220472444</v>
      </c>
      <c r="AL372" s="24">
        <f t="shared" si="244"/>
        <v>0.19988104032157486</v>
      </c>
      <c r="AM372" s="24">
        <f t="shared" si="245"/>
        <v>81.938992042440319</v>
      </c>
      <c r="AN372" s="24">
        <f t="shared" si="246"/>
        <v>27.312997347480106</v>
      </c>
    </row>
    <row r="373" spans="1:40" x14ac:dyDescent="0.25">
      <c r="A373" s="19" t="s">
        <v>806</v>
      </c>
      <c r="B373" s="19" t="s">
        <v>502</v>
      </c>
      <c r="C373" s="8" t="s">
        <v>235</v>
      </c>
      <c r="D373" s="9"/>
      <c r="E373" s="9"/>
      <c r="F373" s="9"/>
      <c r="G373" s="10">
        <v>0</v>
      </c>
      <c r="H373" s="10">
        <v>0</v>
      </c>
      <c r="I373" s="10">
        <v>0</v>
      </c>
      <c r="J373" s="10">
        <v>14536</v>
      </c>
      <c r="K373" s="10">
        <v>11659</v>
      </c>
      <c r="L373" s="10">
        <v>19542</v>
      </c>
      <c r="M373" s="10">
        <v>14859</v>
      </c>
      <c r="N373" s="10">
        <v>15149</v>
      </c>
      <c r="O373" s="10">
        <v>0</v>
      </c>
      <c r="P373" s="10">
        <v>0</v>
      </c>
      <c r="Q373" s="10">
        <v>0</v>
      </c>
      <c r="R373" s="10">
        <v>18999</v>
      </c>
      <c r="S373" s="10">
        <v>0</v>
      </c>
      <c r="T373" s="10">
        <v>18999</v>
      </c>
      <c r="U373" s="10">
        <v>0</v>
      </c>
      <c r="V373" s="10">
        <v>18999</v>
      </c>
      <c r="W373" s="10">
        <v>-18999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/>
      <c r="AL373" s="24"/>
    </row>
    <row r="374" spans="1:40" x14ac:dyDescent="0.25">
      <c r="A374" s="19" t="s">
        <v>807</v>
      </c>
      <c r="B374" s="19" t="s">
        <v>504</v>
      </c>
      <c r="C374" s="8" t="s">
        <v>235</v>
      </c>
      <c r="D374" s="9"/>
      <c r="E374" s="9"/>
      <c r="F374" s="9"/>
      <c r="G374" s="10">
        <v>0</v>
      </c>
      <c r="H374" s="10">
        <v>0</v>
      </c>
      <c r="I374" s="10">
        <v>0</v>
      </c>
      <c r="J374" s="10">
        <v>19282</v>
      </c>
      <c r="K374" s="10">
        <v>17635</v>
      </c>
      <c r="L374" s="10">
        <v>19399</v>
      </c>
      <c r="M374" s="10">
        <v>19257</v>
      </c>
      <c r="N374" s="10">
        <v>18893.25</v>
      </c>
      <c r="O374" s="10">
        <v>0</v>
      </c>
      <c r="P374" s="10">
        <v>0</v>
      </c>
      <c r="Q374" s="10">
        <v>0</v>
      </c>
      <c r="R374" s="10">
        <v>16831</v>
      </c>
      <c r="S374" s="10">
        <v>0</v>
      </c>
      <c r="T374" s="10">
        <v>16831</v>
      </c>
      <c r="U374" s="10">
        <v>0</v>
      </c>
      <c r="V374" s="10">
        <v>16831</v>
      </c>
      <c r="W374" s="10">
        <v>-16831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/>
      <c r="AL374" s="24"/>
    </row>
    <row r="375" spans="1:40" x14ac:dyDescent="0.25">
      <c r="A375" s="19" t="s">
        <v>808</v>
      </c>
      <c r="B375" s="19" t="s">
        <v>506</v>
      </c>
      <c r="C375" s="8" t="s">
        <v>235</v>
      </c>
      <c r="D375" s="9"/>
      <c r="E375" s="9"/>
      <c r="F375" s="9"/>
      <c r="G375" s="10">
        <v>0</v>
      </c>
      <c r="H375" s="10">
        <v>0</v>
      </c>
      <c r="I375" s="10">
        <v>0</v>
      </c>
      <c r="J375" s="10">
        <v>4658</v>
      </c>
      <c r="K375" s="10">
        <v>4522</v>
      </c>
      <c r="L375" s="10">
        <v>4407</v>
      </c>
      <c r="M375" s="10">
        <v>4705</v>
      </c>
      <c r="N375" s="10">
        <v>4573</v>
      </c>
      <c r="O375" s="10">
        <v>0</v>
      </c>
      <c r="P375" s="10">
        <v>0</v>
      </c>
      <c r="Q375" s="10">
        <v>0</v>
      </c>
      <c r="R375" s="10">
        <v>4433</v>
      </c>
      <c r="S375" s="10">
        <v>0</v>
      </c>
      <c r="T375" s="10">
        <v>4433</v>
      </c>
      <c r="U375" s="10">
        <v>0</v>
      </c>
      <c r="V375" s="10">
        <v>4433</v>
      </c>
      <c r="W375" s="10">
        <v>-4433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/>
      <c r="AL375" s="24"/>
    </row>
    <row r="376" spans="1:40" x14ac:dyDescent="0.25">
      <c r="A376" s="19" t="s">
        <v>809</v>
      </c>
      <c r="B376" s="19" t="s">
        <v>810</v>
      </c>
      <c r="C376" s="8" t="s">
        <v>235</v>
      </c>
      <c r="D376" s="9"/>
      <c r="E376" s="9"/>
      <c r="F376" s="9"/>
      <c r="G376" s="10">
        <v>0</v>
      </c>
      <c r="H376" s="10">
        <v>0</v>
      </c>
      <c r="I376" s="10">
        <v>0</v>
      </c>
      <c r="J376" s="10">
        <v>2370</v>
      </c>
      <c r="K376" s="10">
        <v>2258</v>
      </c>
      <c r="L376" s="10">
        <v>2352</v>
      </c>
      <c r="M376" s="10">
        <v>2393</v>
      </c>
      <c r="N376" s="10">
        <v>2343.25</v>
      </c>
      <c r="O376" s="10">
        <v>0</v>
      </c>
      <c r="P376" s="10">
        <v>0</v>
      </c>
      <c r="Q376" s="10">
        <v>0</v>
      </c>
      <c r="R376" s="10">
        <v>2299</v>
      </c>
      <c r="S376" s="10">
        <v>0</v>
      </c>
      <c r="T376" s="10">
        <v>2299</v>
      </c>
      <c r="U376" s="10">
        <v>0</v>
      </c>
      <c r="V376" s="10">
        <v>2299</v>
      </c>
      <c r="W376" s="10">
        <v>-2299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/>
      <c r="AL376" s="24"/>
    </row>
    <row r="377" spans="1:40" x14ac:dyDescent="0.25">
      <c r="A377" s="19" t="s">
        <v>811</v>
      </c>
      <c r="B377" s="19" t="s">
        <v>510</v>
      </c>
      <c r="C377" s="8" t="s">
        <v>235</v>
      </c>
      <c r="D377" s="9"/>
      <c r="E377" s="9"/>
      <c r="F377" s="9"/>
      <c r="G377" s="10">
        <v>0</v>
      </c>
      <c r="H377" s="10">
        <v>0</v>
      </c>
      <c r="I377" s="10">
        <v>0</v>
      </c>
      <c r="J377" s="10">
        <v>14811</v>
      </c>
      <c r="K377" s="10">
        <v>15096</v>
      </c>
      <c r="L377" s="10">
        <v>15757</v>
      </c>
      <c r="M377" s="10">
        <v>16532</v>
      </c>
      <c r="N377" s="10">
        <v>15549</v>
      </c>
      <c r="O377" s="10">
        <v>0</v>
      </c>
      <c r="P377" s="10">
        <v>0</v>
      </c>
      <c r="Q377" s="10">
        <v>0</v>
      </c>
      <c r="R377" s="10">
        <v>15679</v>
      </c>
      <c r="S377" s="10">
        <v>0</v>
      </c>
      <c r="T377" s="10">
        <v>15679</v>
      </c>
      <c r="U377" s="10">
        <v>0</v>
      </c>
      <c r="V377" s="10">
        <v>15679</v>
      </c>
      <c r="W377" s="10">
        <v>-15679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/>
      <c r="AL377" s="24"/>
    </row>
    <row r="378" spans="1:40" x14ac:dyDescent="0.25">
      <c r="A378" s="19" t="s">
        <v>812</v>
      </c>
      <c r="B378" s="19" t="s">
        <v>813</v>
      </c>
      <c r="C378" s="8" t="s">
        <v>235</v>
      </c>
      <c r="D378" s="9"/>
      <c r="E378" s="9"/>
      <c r="F378" s="9"/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/>
      <c r="AL378" s="24"/>
    </row>
    <row r="379" spans="1:40" x14ac:dyDescent="0.25">
      <c r="A379" s="19" t="s">
        <v>814</v>
      </c>
      <c r="B379" s="19" t="s">
        <v>514</v>
      </c>
      <c r="C379" s="8" t="s">
        <v>235</v>
      </c>
      <c r="D379" s="9"/>
      <c r="E379" s="9"/>
      <c r="F379" s="9"/>
      <c r="G379" s="10">
        <v>0</v>
      </c>
      <c r="H379" s="10">
        <v>0</v>
      </c>
      <c r="I379" s="10">
        <v>0</v>
      </c>
      <c r="J379" s="10">
        <v>11248</v>
      </c>
      <c r="K379" s="10">
        <v>8562</v>
      </c>
      <c r="L379" s="10">
        <v>6955</v>
      </c>
      <c r="M379" s="10">
        <v>-1138</v>
      </c>
      <c r="N379" s="10">
        <v>6406.75</v>
      </c>
      <c r="O379" s="10">
        <v>0</v>
      </c>
      <c r="P379" s="10">
        <v>0</v>
      </c>
      <c r="Q379" s="10">
        <v>0</v>
      </c>
      <c r="R379" s="10">
        <v>5101</v>
      </c>
      <c r="S379" s="10">
        <v>0</v>
      </c>
      <c r="T379" s="10">
        <v>5101</v>
      </c>
      <c r="U379" s="10">
        <v>0</v>
      </c>
      <c r="V379" s="10">
        <v>5101</v>
      </c>
      <c r="W379" s="10">
        <v>-5101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/>
      <c r="AL379" s="24"/>
    </row>
    <row r="380" spans="1:40" x14ac:dyDescent="0.25">
      <c r="A380" s="19" t="s">
        <v>815</v>
      </c>
      <c r="B380" s="19" t="s">
        <v>516</v>
      </c>
      <c r="C380" s="8" t="s">
        <v>235</v>
      </c>
      <c r="D380" s="9"/>
      <c r="E380" s="9"/>
      <c r="F380" s="9"/>
      <c r="G380" s="10">
        <v>0</v>
      </c>
      <c r="H380" s="10">
        <v>0</v>
      </c>
      <c r="I380" s="10">
        <v>0</v>
      </c>
      <c r="J380" s="10">
        <v>10529</v>
      </c>
      <c r="K380" s="10">
        <v>5456</v>
      </c>
      <c r="L380" s="10">
        <v>16856</v>
      </c>
      <c r="M380" s="10">
        <v>11045</v>
      </c>
      <c r="N380" s="10">
        <v>10971.5</v>
      </c>
      <c r="O380" s="10">
        <v>0</v>
      </c>
      <c r="P380" s="10">
        <v>0</v>
      </c>
      <c r="Q380" s="10">
        <v>0</v>
      </c>
      <c r="R380" s="10">
        <v>13867</v>
      </c>
      <c r="S380" s="10">
        <v>0</v>
      </c>
      <c r="T380" s="10">
        <v>13867</v>
      </c>
      <c r="U380" s="10">
        <v>0</v>
      </c>
      <c r="V380" s="10">
        <v>13867</v>
      </c>
      <c r="W380" s="10">
        <v>-13867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/>
      <c r="AL380" s="24"/>
    </row>
    <row r="381" spans="1:40" x14ac:dyDescent="0.25">
      <c r="A381" s="7" t="s">
        <v>816</v>
      </c>
      <c r="B381" s="7" t="s">
        <v>518</v>
      </c>
      <c r="C381" s="8" t="s">
        <v>235</v>
      </c>
      <c r="D381" s="9"/>
      <c r="E381" s="9"/>
      <c r="F381" s="9"/>
      <c r="G381" s="10">
        <v>0</v>
      </c>
      <c r="H381" s="10">
        <v>525</v>
      </c>
      <c r="I381" s="10">
        <v>0</v>
      </c>
      <c r="J381" s="10">
        <v>1216</v>
      </c>
      <c r="K381" s="10">
        <v>139</v>
      </c>
      <c r="L381" s="10">
        <v>455</v>
      </c>
      <c r="M381" s="10">
        <v>0</v>
      </c>
      <c r="N381" s="10">
        <v>452.5</v>
      </c>
      <c r="O381" s="10">
        <v>525</v>
      </c>
      <c r="P381" s="10">
        <v>-106</v>
      </c>
      <c r="Q381" s="10">
        <v>419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419</v>
      </c>
      <c r="X381" s="10">
        <v>0</v>
      </c>
      <c r="Y381" s="10">
        <v>525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/>
      <c r="AJ381" s="24">
        <f t="shared" ref="AJ381" si="247">(M381-L381)/L381</f>
        <v>-1</v>
      </c>
      <c r="AK381" s="24" t="e">
        <f t="shared" ref="AK381" si="248">(O381-M381)/M381</f>
        <v>#DIV/0!</v>
      </c>
      <c r="AL381" s="24">
        <f t="shared" ref="AL381" si="249">AG381/O381</f>
        <v>0</v>
      </c>
      <c r="AM381" s="24">
        <f t="shared" ref="AM381" si="250">(Y381-L381)/L381</f>
        <v>0.15384615384615385</v>
      </c>
      <c r="AN381" s="24">
        <f t="shared" ref="AN381" si="251">AM381/3</f>
        <v>5.1282051282051287E-2</v>
      </c>
    </row>
    <row r="382" spans="1:40" x14ac:dyDescent="0.25">
      <c r="A382" s="7" t="s">
        <v>817</v>
      </c>
      <c r="B382" s="7" t="s">
        <v>818</v>
      </c>
      <c r="C382" s="8" t="s">
        <v>235</v>
      </c>
      <c r="D382" s="9"/>
      <c r="E382" s="9"/>
      <c r="F382" s="9"/>
      <c r="G382" s="10">
        <v>0</v>
      </c>
      <c r="H382" s="10">
        <v>0</v>
      </c>
      <c r="I382" s="10">
        <v>237</v>
      </c>
      <c r="J382" s="10">
        <v>28</v>
      </c>
      <c r="K382" s="10">
        <v>34</v>
      </c>
      <c r="L382" s="10">
        <v>24</v>
      </c>
      <c r="M382" s="10">
        <v>21</v>
      </c>
      <c r="N382" s="10">
        <v>26.75</v>
      </c>
      <c r="O382" s="10">
        <v>0</v>
      </c>
      <c r="P382" s="10">
        <v>0</v>
      </c>
      <c r="Q382" s="10">
        <v>0</v>
      </c>
      <c r="R382" s="10">
        <v>237</v>
      </c>
      <c r="S382" s="10">
        <v>0</v>
      </c>
      <c r="T382" s="10">
        <v>237</v>
      </c>
      <c r="U382" s="10">
        <v>0</v>
      </c>
      <c r="V382" s="10">
        <v>237</v>
      </c>
      <c r="W382" s="10">
        <v>-237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/>
      <c r="AL382" s="24"/>
    </row>
    <row r="383" spans="1:40" x14ac:dyDescent="0.25">
      <c r="A383" s="7" t="s">
        <v>819</v>
      </c>
      <c r="B383" s="7" t="s">
        <v>820</v>
      </c>
      <c r="C383" s="8" t="s">
        <v>235</v>
      </c>
      <c r="D383" s="9"/>
      <c r="E383" s="9"/>
      <c r="F383" s="9"/>
      <c r="G383" s="10">
        <v>0</v>
      </c>
      <c r="H383" s="10">
        <v>16256</v>
      </c>
      <c r="I383" s="10">
        <v>16350</v>
      </c>
      <c r="J383" s="10">
        <v>22188</v>
      </c>
      <c r="K383" s="10">
        <v>12963</v>
      </c>
      <c r="L383" s="10">
        <v>15366</v>
      </c>
      <c r="M383" s="10">
        <v>14311</v>
      </c>
      <c r="N383" s="10">
        <v>16207</v>
      </c>
      <c r="O383" s="10">
        <v>13947</v>
      </c>
      <c r="P383" s="10">
        <v>0</v>
      </c>
      <c r="Q383" s="10">
        <v>13947</v>
      </c>
      <c r="R383" s="10">
        <v>13152</v>
      </c>
      <c r="S383" s="10">
        <v>3436</v>
      </c>
      <c r="T383" s="10">
        <v>16588</v>
      </c>
      <c r="U383" s="10">
        <v>0</v>
      </c>
      <c r="V383" s="10">
        <v>16588</v>
      </c>
      <c r="W383" s="10">
        <v>-2641</v>
      </c>
      <c r="X383" s="10">
        <v>0</v>
      </c>
      <c r="Y383" s="10">
        <v>16256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2309</v>
      </c>
      <c r="AH383" s="10"/>
      <c r="AJ383" s="24">
        <f t="shared" ref="AJ383:AJ388" si="252">(M383-L383)/L383</f>
        <v>-6.8658076272289467E-2</v>
      </c>
      <c r="AK383" s="24">
        <f t="shared" ref="AK383:AK388" si="253">(O383-M383)/M383</f>
        <v>-2.5434980085249109E-2</v>
      </c>
      <c r="AL383" s="24">
        <f t="shared" ref="AL383:AL388" si="254">AG383/O383</f>
        <v>0.16555531655553166</v>
      </c>
      <c r="AM383" s="24">
        <f t="shared" ref="AM383:AM388" si="255">(Y383-L383)/L383</f>
        <v>5.7920083300793963E-2</v>
      </c>
      <c r="AN383" s="24">
        <f t="shared" ref="AN383:AN388" si="256">AM383/3</f>
        <v>1.9306694433597987E-2</v>
      </c>
    </row>
    <row r="384" spans="1:40" x14ac:dyDescent="0.25">
      <c r="A384" s="7" t="s">
        <v>821</v>
      </c>
      <c r="B384" s="7" t="s">
        <v>526</v>
      </c>
      <c r="C384" s="8" t="s">
        <v>235</v>
      </c>
      <c r="D384" s="9"/>
      <c r="E384" s="9"/>
      <c r="F384" s="9"/>
      <c r="G384" s="10">
        <v>0</v>
      </c>
      <c r="H384" s="10">
        <v>5879</v>
      </c>
      <c r="I384" s="10">
        <v>6303</v>
      </c>
      <c r="J384" s="10">
        <v>5598</v>
      </c>
      <c r="K384" s="10">
        <v>3397</v>
      </c>
      <c r="L384" s="10">
        <v>7091</v>
      </c>
      <c r="M384" s="10">
        <v>7048</v>
      </c>
      <c r="N384" s="10">
        <v>5783.5</v>
      </c>
      <c r="O384" s="10">
        <v>5774</v>
      </c>
      <c r="P384" s="10">
        <v>0</v>
      </c>
      <c r="Q384" s="10">
        <v>5774</v>
      </c>
      <c r="R384" s="10">
        <v>6327</v>
      </c>
      <c r="S384" s="10">
        <v>0</v>
      </c>
      <c r="T384" s="10">
        <v>6327</v>
      </c>
      <c r="U384" s="10">
        <v>0</v>
      </c>
      <c r="V384" s="10">
        <v>6327</v>
      </c>
      <c r="W384" s="10">
        <v>-553</v>
      </c>
      <c r="X384" s="10">
        <v>0</v>
      </c>
      <c r="Y384" s="10">
        <v>5879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105</v>
      </c>
      <c r="AH384" s="10"/>
      <c r="AJ384" s="24">
        <f t="shared" si="252"/>
        <v>-6.0640248201946131E-3</v>
      </c>
      <c r="AK384" s="24">
        <f t="shared" si="253"/>
        <v>-0.18076049943246311</v>
      </c>
      <c r="AL384" s="24">
        <f t="shared" si="254"/>
        <v>1.8184967093869069E-2</v>
      </c>
      <c r="AM384" s="24">
        <f t="shared" si="255"/>
        <v>-0.17092088562967142</v>
      </c>
      <c r="AN384" s="24">
        <f t="shared" si="256"/>
        <v>-5.6973628543223805E-2</v>
      </c>
    </row>
    <row r="385" spans="1:40" x14ac:dyDescent="0.25">
      <c r="A385" s="7" t="s">
        <v>822</v>
      </c>
      <c r="B385" s="7" t="s">
        <v>823</v>
      </c>
      <c r="C385" s="8" t="s">
        <v>235</v>
      </c>
      <c r="D385" s="9"/>
      <c r="E385" s="9"/>
      <c r="F385" s="9"/>
      <c r="G385" s="10">
        <v>0</v>
      </c>
      <c r="H385" s="10">
        <v>26247</v>
      </c>
      <c r="I385" s="10">
        <v>63245</v>
      </c>
      <c r="J385" s="10">
        <v>31004</v>
      </c>
      <c r="K385" s="10">
        <v>40361</v>
      </c>
      <c r="L385" s="10">
        <v>73304</v>
      </c>
      <c r="M385" s="10">
        <v>84887</v>
      </c>
      <c r="N385" s="10">
        <v>57389</v>
      </c>
      <c r="O385" s="10">
        <v>15748</v>
      </c>
      <c r="P385" s="10">
        <v>4830</v>
      </c>
      <c r="Q385" s="10">
        <v>20578</v>
      </c>
      <c r="R385" s="10">
        <v>69039</v>
      </c>
      <c r="S385" s="10">
        <v>0</v>
      </c>
      <c r="T385" s="10">
        <v>69039</v>
      </c>
      <c r="U385" s="10">
        <v>0</v>
      </c>
      <c r="V385" s="10">
        <v>69039</v>
      </c>
      <c r="W385" s="10">
        <v>-48461</v>
      </c>
      <c r="X385" s="10">
        <v>0</v>
      </c>
      <c r="Y385" s="10">
        <v>26247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10499</v>
      </c>
      <c r="AH385" s="10"/>
      <c r="AJ385" s="24">
        <f t="shared" si="252"/>
        <v>0.15801320528211285</v>
      </c>
      <c r="AK385" s="24">
        <f t="shared" si="253"/>
        <v>-0.81448278299386245</v>
      </c>
      <c r="AL385" s="24">
        <f t="shared" si="254"/>
        <v>0.66668783337566673</v>
      </c>
      <c r="AM385" s="24">
        <f t="shared" si="255"/>
        <v>-0.64194314089272075</v>
      </c>
      <c r="AN385" s="24">
        <f t="shared" si="256"/>
        <v>-0.21398104696424025</v>
      </c>
    </row>
    <row r="386" spans="1:40" x14ac:dyDescent="0.25">
      <c r="A386" s="7" t="s">
        <v>824</v>
      </c>
      <c r="B386" s="7" t="s">
        <v>825</v>
      </c>
      <c r="C386" s="8" t="s">
        <v>235</v>
      </c>
      <c r="D386" s="9"/>
      <c r="E386" s="9"/>
      <c r="F386" s="9"/>
      <c r="G386" s="10">
        <v>0</v>
      </c>
      <c r="H386" s="10">
        <v>4724</v>
      </c>
      <c r="I386" s="10">
        <v>3325</v>
      </c>
      <c r="J386" s="10">
        <v>1475</v>
      </c>
      <c r="K386" s="10">
        <v>3042</v>
      </c>
      <c r="L386" s="10">
        <v>36828</v>
      </c>
      <c r="M386" s="10">
        <v>49010</v>
      </c>
      <c r="N386" s="10">
        <v>22588.75</v>
      </c>
      <c r="O386" s="10">
        <v>6299</v>
      </c>
      <c r="P386" s="10">
        <v>0</v>
      </c>
      <c r="Q386" s="10">
        <v>6299</v>
      </c>
      <c r="R386" s="10">
        <v>3325</v>
      </c>
      <c r="S386" s="10">
        <v>1263</v>
      </c>
      <c r="T386" s="10">
        <v>4588</v>
      </c>
      <c r="U386" s="10">
        <v>0</v>
      </c>
      <c r="V386" s="10">
        <v>4588</v>
      </c>
      <c r="W386" s="10">
        <v>1711</v>
      </c>
      <c r="X386" s="10">
        <v>0</v>
      </c>
      <c r="Y386" s="10">
        <v>4724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-1575</v>
      </c>
      <c r="AH386" s="10"/>
      <c r="AJ386" s="24">
        <f t="shared" si="252"/>
        <v>0.33078092755512112</v>
      </c>
      <c r="AK386" s="24">
        <f t="shared" si="253"/>
        <v>-0.87147520914099164</v>
      </c>
      <c r="AL386" s="24">
        <f t="shared" si="254"/>
        <v>-0.25003968883949834</v>
      </c>
      <c r="AM386" s="24">
        <f t="shared" si="255"/>
        <v>-0.87172803301835555</v>
      </c>
      <c r="AN386" s="24">
        <f t="shared" si="256"/>
        <v>-0.29057601100611852</v>
      </c>
    </row>
    <row r="387" spans="1:40" x14ac:dyDescent="0.25">
      <c r="A387" s="7" t="s">
        <v>826</v>
      </c>
      <c r="B387" s="7" t="s">
        <v>827</v>
      </c>
      <c r="C387" s="8" t="s">
        <v>235</v>
      </c>
      <c r="D387" s="9"/>
      <c r="E387" s="9"/>
      <c r="F387" s="9"/>
      <c r="G387" s="10">
        <v>0</v>
      </c>
      <c r="H387" s="10">
        <v>6325</v>
      </c>
      <c r="I387" s="10">
        <v>33672</v>
      </c>
      <c r="J387" s="10">
        <v>2277</v>
      </c>
      <c r="K387" s="10">
        <v>2967</v>
      </c>
      <c r="L387" s="10">
        <v>6020</v>
      </c>
      <c r="M387" s="10">
        <v>134</v>
      </c>
      <c r="N387" s="10">
        <v>2849.5</v>
      </c>
      <c r="O387" s="10">
        <v>4724</v>
      </c>
      <c r="P387" s="10">
        <v>25591</v>
      </c>
      <c r="Q387" s="10">
        <v>30315</v>
      </c>
      <c r="R387" s="10">
        <v>32491</v>
      </c>
      <c r="S387" s="10">
        <v>1181</v>
      </c>
      <c r="T387" s="10">
        <v>33672</v>
      </c>
      <c r="U387" s="10">
        <v>0</v>
      </c>
      <c r="V387" s="10">
        <v>33672</v>
      </c>
      <c r="W387" s="10">
        <v>-3357</v>
      </c>
      <c r="X387" s="10">
        <v>0</v>
      </c>
      <c r="Y387" s="10">
        <v>6325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1601</v>
      </c>
      <c r="AH387" s="10"/>
      <c r="AJ387" s="24">
        <f t="shared" si="252"/>
        <v>-0.97774086378737546</v>
      </c>
      <c r="AK387" s="24">
        <f t="shared" si="253"/>
        <v>34.253731343283583</v>
      </c>
      <c r="AL387" s="24">
        <f t="shared" si="254"/>
        <v>0.33890770533446229</v>
      </c>
      <c r="AM387" s="24">
        <f t="shared" si="255"/>
        <v>5.0664451827242524E-2</v>
      </c>
      <c r="AN387" s="24">
        <f t="shared" si="256"/>
        <v>1.6888150609080842E-2</v>
      </c>
    </row>
    <row r="388" spans="1:40" x14ac:dyDescent="0.25">
      <c r="A388" s="7" t="s">
        <v>828</v>
      </c>
      <c r="B388" s="7" t="s">
        <v>829</v>
      </c>
      <c r="C388" s="8" t="s">
        <v>235</v>
      </c>
      <c r="D388" s="9"/>
      <c r="E388" s="9"/>
      <c r="F388" s="9"/>
      <c r="G388" s="10">
        <v>0</v>
      </c>
      <c r="H388" s="10">
        <v>8000</v>
      </c>
      <c r="I388" s="10">
        <v>7935</v>
      </c>
      <c r="J388" s="10">
        <v>2641</v>
      </c>
      <c r="K388" s="10">
        <v>3005</v>
      </c>
      <c r="L388" s="10">
        <v>3361</v>
      </c>
      <c r="M388" s="10">
        <v>7022</v>
      </c>
      <c r="N388" s="10">
        <v>4007.25</v>
      </c>
      <c r="O388" s="10">
        <v>6900</v>
      </c>
      <c r="P388" s="10">
        <v>0</v>
      </c>
      <c r="Q388" s="10">
        <v>6900</v>
      </c>
      <c r="R388" s="10">
        <v>7935</v>
      </c>
      <c r="S388" s="10">
        <v>0</v>
      </c>
      <c r="T388" s="10">
        <v>7935</v>
      </c>
      <c r="U388" s="10">
        <v>0</v>
      </c>
      <c r="V388" s="10">
        <v>7935</v>
      </c>
      <c r="W388" s="10">
        <v>-1035</v>
      </c>
      <c r="X388" s="10">
        <v>0</v>
      </c>
      <c r="Y388" s="10">
        <v>8000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1100</v>
      </c>
      <c r="AH388" s="10"/>
      <c r="AJ388" s="24">
        <f t="shared" si="252"/>
        <v>1.089259149062779</v>
      </c>
      <c r="AK388" s="24">
        <f t="shared" si="253"/>
        <v>-1.7373967530618057E-2</v>
      </c>
      <c r="AL388" s="24">
        <f t="shared" si="254"/>
        <v>0.15942028985507245</v>
      </c>
      <c r="AM388" s="24">
        <f t="shared" si="255"/>
        <v>1.3802439750074382</v>
      </c>
      <c r="AN388" s="24">
        <f t="shared" si="256"/>
        <v>0.46008132500247939</v>
      </c>
    </row>
    <row r="389" spans="1:40" x14ac:dyDescent="0.25">
      <c r="A389" s="7" t="s">
        <v>830</v>
      </c>
      <c r="B389" s="7" t="s">
        <v>831</v>
      </c>
      <c r="C389" s="8" t="s">
        <v>235</v>
      </c>
      <c r="D389" s="9"/>
      <c r="E389" s="9"/>
      <c r="F389" s="9"/>
      <c r="G389" s="10">
        <v>0</v>
      </c>
      <c r="H389" s="10">
        <v>17000</v>
      </c>
      <c r="I389" s="10">
        <v>17899</v>
      </c>
      <c r="J389" s="10">
        <v>13841</v>
      </c>
      <c r="K389" s="10">
        <v>13927</v>
      </c>
      <c r="L389" s="10">
        <v>15841</v>
      </c>
      <c r="M389" s="10">
        <v>14401</v>
      </c>
      <c r="N389" s="10">
        <v>14502.5</v>
      </c>
      <c r="O389" s="10">
        <v>0</v>
      </c>
      <c r="P389" s="10">
        <v>0</v>
      </c>
      <c r="Q389" s="10">
        <v>0</v>
      </c>
      <c r="R389" s="10">
        <v>17899</v>
      </c>
      <c r="S389" s="10">
        <v>0</v>
      </c>
      <c r="T389" s="10">
        <v>17899</v>
      </c>
      <c r="U389" s="10">
        <v>0</v>
      </c>
      <c r="V389" s="10">
        <v>17899</v>
      </c>
      <c r="W389" s="10">
        <v>-17899</v>
      </c>
      <c r="X389" s="10">
        <v>0</v>
      </c>
      <c r="Y389" s="10">
        <v>17000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17000</v>
      </c>
      <c r="AH389" s="10"/>
      <c r="AL389" s="24"/>
    </row>
    <row r="390" spans="1:40" x14ac:dyDescent="0.25">
      <c r="A390" s="7" t="s">
        <v>832</v>
      </c>
      <c r="B390" s="7" t="s">
        <v>833</v>
      </c>
      <c r="C390" s="8" t="s">
        <v>235</v>
      </c>
      <c r="D390" s="9"/>
      <c r="E390" s="9"/>
      <c r="F390" s="9"/>
      <c r="G390" s="10">
        <v>0</v>
      </c>
      <c r="H390" s="10">
        <v>650</v>
      </c>
      <c r="I390" s="10">
        <v>620</v>
      </c>
      <c r="J390" s="10">
        <v>303</v>
      </c>
      <c r="K390" s="10">
        <v>370</v>
      </c>
      <c r="L390" s="10">
        <v>386</v>
      </c>
      <c r="M390" s="10">
        <v>584</v>
      </c>
      <c r="N390" s="10">
        <v>410.75</v>
      </c>
      <c r="O390" s="10">
        <v>0</v>
      </c>
      <c r="P390" s="10">
        <v>0</v>
      </c>
      <c r="Q390" s="10">
        <v>0</v>
      </c>
      <c r="R390" s="10">
        <v>620</v>
      </c>
      <c r="S390" s="10">
        <v>0</v>
      </c>
      <c r="T390" s="10">
        <v>620</v>
      </c>
      <c r="U390" s="10">
        <v>0</v>
      </c>
      <c r="V390" s="10">
        <v>620</v>
      </c>
      <c r="W390" s="10">
        <v>-620</v>
      </c>
      <c r="X390" s="10">
        <v>0</v>
      </c>
      <c r="Y390" s="10">
        <v>650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650</v>
      </c>
      <c r="AH390" s="10"/>
      <c r="AL390" s="24"/>
    </row>
    <row r="391" spans="1:40" x14ac:dyDescent="0.25">
      <c r="A391" s="7" t="s">
        <v>834</v>
      </c>
      <c r="B391" s="7" t="s">
        <v>835</v>
      </c>
      <c r="C391" s="8" t="s">
        <v>235</v>
      </c>
      <c r="D391" s="9"/>
      <c r="E391" s="9"/>
      <c r="F391" s="9"/>
      <c r="G391" s="10">
        <v>0</v>
      </c>
      <c r="H391" s="10">
        <v>441</v>
      </c>
      <c r="I391" s="10">
        <v>216</v>
      </c>
      <c r="J391" s="10">
        <v>418</v>
      </c>
      <c r="K391" s="10">
        <v>520</v>
      </c>
      <c r="L391" s="10">
        <v>683</v>
      </c>
      <c r="M391" s="10">
        <v>421</v>
      </c>
      <c r="N391" s="10">
        <v>510.5</v>
      </c>
      <c r="O391" s="10">
        <v>441</v>
      </c>
      <c r="P391" s="10">
        <v>0</v>
      </c>
      <c r="Q391" s="10">
        <v>441</v>
      </c>
      <c r="R391" s="10">
        <v>108</v>
      </c>
      <c r="S391" s="10">
        <v>108</v>
      </c>
      <c r="T391" s="10">
        <v>216</v>
      </c>
      <c r="U391" s="10">
        <v>0</v>
      </c>
      <c r="V391" s="10">
        <v>216</v>
      </c>
      <c r="W391" s="10">
        <v>225</v>
      </c>
      <c r="X391" s="10">
        <v>0</v>
      </c>
      <c r="Y391" s="10">
        <v>441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/>
      <c r="AJ391" s="24">
        <f t="shared" ref="AJ391:AJ396" si="257">(M391-L391)/L391</f>
        <v>-0.38360175695461202</v>
      </c>
      <c r="AK391" s="24">
        <f t="shared" ref="AK391:AK396" si="258">(O391-M391)/M391</f>
        <v>4.7505938242280284E-2</v>
      </c>
      <c r="AL391" s="24">
        <f t="shared" ref="AL391:AL396" si="259">AG391/O391</f>
        <v>0</v>
      </c>
      <c r="AM391" s="24">
        <f t="shared" ref="AM391:AM396" si="260">(Y391-L391)/L391</f>
        <v>-0.35431918008784774</v>
      </c>
      <c r="AN391" s="24">
        <f t="shared" ref="AN391:AN396" si="261">AM391/3</f>
        <v>-0.11810639336261591</v>
      </c>
    </row>
    <row r="392" spans="1:40" x14ac:dyDescent="0.25">
      <c r="A392" s="7" t="s">
        <v>836</v>
      </c>
      <c r="B392" s="7" t="s">
        <v>837</v>
      </c>
      <c r="C392" s="8" t="s">
        <v>235</v>
      </c>
      <c r="D392" s="9"/>
      <c r="E392" s="9"/>
      <c r="F392" s="9"/>
      <c r="G392" s="10">
        <v>0</v>
      </c>
      <c r="H392" s="10">
        <v>262</v>
      </c>
      <c r="I392" s="10">
        <v>0</v>
      </c>
      <c r="J392" s="10">
        <v>289</v>
      </c>
      <c r="K392" s="10">
        <v>535</v>
      </c>
      <c r="L392" s="10">
        <v>0</v>
      </c>
      <c r="M392" s="10">
        <v>0</v>
      </c>
      <c r="N392" s="10">
        <v>206</v>
      </c>
      <c r="O392" s="10">
        <v>525</v>
      </c>
      <c r="P392" s="10">
        <v>0</v>
      </c>
      <c r="Q392" s="10">
        <v>525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525</v>
      </c>
      <c r="X392" s="10">
        <v>0</v>
      </c>
      <c r="Y392" s="10">
        <v>262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-263</v>
      </c>
      <c r="AH392" s="10"/>
      <c r="AJ392" s="24" t="e">
        <f t="shared" si="257"/>
        <v>#DIV/0!</v>
      </c>
      <c r="AK392" s="24" t="e">
        <f t="shared" si="258"/>
        <v>#DIV/0!</v>
      </c>
      <c r="AL392" s="24">
        <f t="shared" si="259"/>
        <v>-0.50095238095238093</v>
      </c>
      <c r="AM392" s="24" t="e">
        <f t="shared" si="260"/>
        <v>#DIV/0!</v>
      </c>
      <c r="AN392" s="24" t="e">
        <f t="shared" si="261"/>
        <v>#DIV/0!</v>
      </c>
    </row>
    <row r="393" spans="1:40" x14ac:dyDescent="0.25">
      <c r="A393" s="7" t="s">
        <v>838</v>
      </c>
      <c r="B393" s="7" t="s">
        <v>839</v>
      </c>
      <c r="C393" s="8" t="s">
        <v>235</v>
      </c>
      <c r="D393" s="9"/>
      <c r="E393" s="9"/>
      <c r="F393" s="9"/>
      <c r="G393" s="10">
        <v>0</v>
      </c>
      <c r="H393" s="10">
        <v>14358</v>
      </c>
      <c r="I393" s="10">
        <v>13676</v>
      </c>
      <c r="J393" s="10">
        <v>5650</v>
      </c>
      <c r="K393" s="10">
        <v>29940</v>
      </c>
      <c r="L393" s="10">
        <v>11904</v>
      </c>
      <c r="M393" s="10">
        <v>7071</v>
      </c>
      <c r="N393" s="10">
        <v>13641.25</v>
      </c>
      <c r="O393" s="10">
        <v>4200</v>
      </c>
      <c r="P393" s="10">
        <v>1700</v>
      </c>
      <c r="Q393" s="10">
        <v>5900</v>
      </c>
      <c r="R393" s="10">
        <v>13414</v>
      </c>
      <c r="S393" s="10">
        <v>262</v>
      </c>
      <c r="T393" s="10">
        <v>13676</v>
      </c>
      <c r="U393" s="10">
        <v>0</v>
      </c>
      <c r="V393" s="10">
        <v>13676</v>
      </c>
      <c r="W393" s="10">
        <v>-7776</v>
      </c>
      <c r="X393" s="10">
        <v>0</v>
      </c>
      <c r="Y393" s="10">
        <v>14358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10158</v>
      </c>
      <c r="AH393" s="10"/>
      <c r="AJ393" s="24">
        <f t="shared" si="257"/>
        <v>-0.40599798387096775</v>
      </c>
      <c r="AK393" s="24">
        <f t="shared" si="258"/>
        <v>-0.40602460755197284</v>
      </c>
      <c r="AL393" s="24">
        <f t="shared" si="259"/>
        <v>2.4185714285714286</v>
      </c>
      <c r="AM393" s="24">
        <f t="shared" si="260"/>
        <v>0.20614919354838709</v>
      </c>
      <c r="AN393" s="24">
        <f t="shared" si="261"/>
        <v>6.871639784946236E-2</v>
      </c>
    </row>
    <row r="394" spans="1:40" x14ac:dyDescent="0.25">
      <c r="A394" s="7" t="s">
        <v>840</v>
      </c>
      <c r="B394" s="7" t="s">
        <v>841</v>
      </c>
      <c r="C394" s="8" t="s">
        <v>235</v>
      </c>
      <c r="D394" s="9"/>
      <c r="E394" s="9"/>
      <c r="F394" s="9"/>
      <c r="G394" s="10">
        <v>0</v>
      </c>
      <c r="H394" s="10">
        <v>630</v>
      </c>
      <c r="I394" s="10">
        <v>0</v>
      </c>
      <c r="J394" s="10">
        <v>9967</v>
      </c>
      <c r="K394" s="10">
        <v>0</v>
      </c>
      <c r="L394" s="10">
        <v>664</v>
      </c>
      <c r="M394" s="10">
        <v>0</v>
      </c>
      <c r="N394" s="10">
        <v>2657.75</v>
      </c>
      <c r="O394" s="10">
        <v>1260</v>
      </c>
      <c r="P394" s="10">
        <v>-700</v>
      </c>
      <c r="Q394" s="10">
        <v>560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560</v>
      </c>
      <c r="X394" s="10">
        <v>0</v>
      </c>
      <c r="Y394" s="10">
        <v>630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-630</v>
      </c>
      <c r="AH394" s="10"/>
      <c r="AJ394" s="24">
        <f t="shared" si="257"/>
        <v>-1</v>
      </c>
      <c r="AK394" s="24" t="e">
        <f t="shared" si="258"/>
        <v>#DIV/0!</v>
      </c>
      <c r="AL394" s="24">
        <f t="shared" si="259"/>
        <v>-0.5</v>
      </c>
      <c r="AM394" s="24">
        <f t="shared" si="260"/>
        <v>-5.1204819277108432E-2</v>
      </c>
      <c r="AN394" s="24">
        <f t="shared" si="261"/>
        <v>-1.7068273092369479E-2</v>
      </c>
    </row>
    <row r="395" spans="1:40" x14ac:dyDescent="0.25">
      <c r="A395" s="7" t="s">
        <v>842</v>
      </c>
      <c r="B395" s="7" t="s">
        <v>843</v>
      </c>
      <c r="C395" s="8" t="s">
        <v>235</v>
      </c>
      <c r="D395" s="9"/>
      <c r="E395" s="9"/>
      <c r="F395" s="9"/>
      <c r="G395" s="10">
        <v>0</v>
      </c>
      <c r="H395" s="10">
        <v>3150</v>
      </c>
      <c r="I395" s="10">
        <v>1931</v>
      </c>
      <c r="J395" s="10">
        <v>232</v>
      </c>
      <c r="K395" s="10">
        <v>3879</v>
      </c>
      <c r="L395" s="10">
        <v>745</v>
      </c>
      <c r="M395" s="10">
        <v>130</v>
      </c>
      <c r="N395" s="10">
        <v>1246.5</v>
      </c>
      <c r="O395" s="10">
        <v>1050</v>
      </c>
      <c r="P395" s="10">
        <v>0</v>
      </c>
      <c r="Q395" s="10">
        <v>1050</v>
      </c>
      <c r="R395" s="10">
        <v>1931</v>
      </c>
      <c r="S395" s="10">
        <v>0</v>
      </c>
      <c r="T395" s="10">
        <v>1931</v>
      </c>
      <c r="U395" s="10">
        <v>0</v>
      </c>
      <c r="V395" s="10">
        <v>1931</v>
      </c>
      <c r="W395" s="10">
        <v>-881</v>
      </c>
      <c r="X395" s="10">
        <v>0</v>
      </c>
      <c r="Y395" s="10">
        <v>3150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2100</v>
      </c>
      <c r="AH395" s="10"/>
      <c r="AJ395" s="24">
        <f t="shared" si="257"/>
        <v>-0.82550335570469802</v>
      </c>
      <c r="AK395" s="24">
        <f t="shared" si="258"/>
        <v>7.0769230769230766</v>
      </c>
      <c r="AL395" s="24">
        <f t="shared" si="259"/>
        <v>2</v>
      </c>
      <c r="AM395" s="24">
        <f t="shared" si="260"/>
        <v>3.2281879194630871</v>
      </c>
      <c r="AN395" s="24">
        <f t="shared" si="261"/>
        <v>1.0760626398210291</v>
      </c>
    </row>
    <row r="396" spans="1:40" x14ac:dyDescent="0.25">
      <c r="A396" s="7" t="s">
        <v>844</v>
      </c>
      <c r="B396" s="7" t="s">
        <v>845</v>
      </c>
      <c r="C396" s="8" t="s">
        <v>235</v>
      </c>
      <c r="D396" s="9"/>
      <c r="E396" s="9"/>
      <c r="F396" s="9"/>
      <c r="G396" s="10">
        <v>0</v>
      </c>
      <c r="H396" s="10">
        <v>525</v>
      </c>
      <c r="I396" s="10">
        <v>130</v>
      </c>
      <c r="J396" s="10">
        <v>806</v>
      </c>
      <c r="K396" s="10">
        <v>570</v>
      </c>
      <c r="L396" s="10">
        <v>1444</v>
      </c>
      <c r="M396" s="10">
        <v>256</v>
      </c>
      <c r="N396" s="10">
        <v>769</v>
      </c>
      <c r="O396" s="10">
        <v>525</v>
      </c>
      <c r="P396" s="10">
        <v>0</v>
      </c>
      <c r="Q396" s="10">
        <v>525</v>
      </c>
      <c r="R396" s="10">
        <v>130</v>
      </c>
      <c r="S396" s="10">
        <v>0</v>
      </c>
      <c r="T396" s="10">
        <v>130</v>
      </c>
      <c r="U396" s="10">
        <v>0</v>
      </c>
      <c r="V396" s="10">
        <v>130</v>
      </c>
      <c r="W396" s="10">
        <v>395</v>
      </c>
      <c r="X396" s="10">
        <v>0</v>
      </c>
      <c r="Y396" s="10">
        <v>525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/>
      <c r="AJ396" s="24">
        <f t="shared" si="257"/>
        <v>-0.82271468144044324</v>
      </c>
      <c r="AK396" s="24">
        <f t="shared" si="258"/>
        <v>1.05078125</v>
      </c>
      <c r="AL396" s="24">
        <f t="shared" si="259"/>
        <v>0</v>
      </c>
      <c r="AM396" s="24">
        <f t="shared" si="260"/>
        <v>-0.63642659279778391</v>
      </c>
      <c r="AN396" s="24">
        <f t="shared" si="261"/>
        <v>-0.21214219759926131</v>
      </c>
    </row>
    <row r="397" spans="1:40" x14ac:dyDescent="0.25">
      <c r="A397" s="7" t="s">
        <v>846</v>
      </c>
      <c r="B397" s="7" t="s">
        <v>847</v>
      </c>
      <c r="C397" s="8" t="s">
        <v>235</v>
      </c>
      <c r="D397" s="9"/>
      <c r="E397" s="9"/>
      <c r="F397" s="9"/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 t="s">
        <v>848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/>
      <c r="AL397" s="24"/>
    </row>
    <row r="398" spans="1:40" x14ac:dyDescent="0.25">
      <c r="A398" s="7" t="s">
        <v>849</v>
      </c>
      <c r="B398" s="7" t="s">
        <v>850</v>
      </c>
      <c r="C398" s="8" t="s">
        <v>235</v>
      </c>
      <c r="D398" s="9"/>
      <c r="E398" s="9"/>
      <c r="F398" s="9"/>
      <c r="G398" s="10">
        <v>0</v>
      </c>
      <c r="H398" s="10">
        <v>1552</v>
      </c>
      <c r="I398" s="10">
        <v>278</v>
      </c>
      <c r="J398" s="10">
        <v>724</v>
      </c>
      <c r="K398" s="10">
        <v>1829</v>
      </c>
      <c r="L398" s="10">
        <v>1187</v>
      </c>
      <c r="M398" s="10">
        <v>1454</v>
      </c>
      <c r="N398" s="10">
        <v>1298.5</v>
      </c>
      <c r="O398" s="10">
        <v>1552</v>
      </c>
      <c r="P398" s="10">
        <v>0</v>
      </c>
      <c r="Q398" s="10">
        <v>1552</v>
      </c>
      <c r="R398" s="10">
        <v>384</v>
      </c>
      <c r="S398" s="10">
        <v>371</v>
      </c>
      <c r="T398" s="10">
        <v>755</v>
      </c>
      <c r="U398" s="10">
        <v>0</v>
      </c>
      <c r="V398" s="10">
        <v>755</v>
      </c>
      <c r="W398" s="10">
        <v>797</v>
      </c>
      <c r="X398" s="10">
        <v>0</v>
      </c>
      <c r="Y398" s="10">
        <v>1552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/>
      <c r="AJ398" s="24">
        <f t="shared" ref="AJ398:AJ402" si="262">(M398-L398)/L398</f>
        <v>0.22493681550126368</v>
      </c>
      <c r="AK398" s="24">
        <f t="shared" ref="AK398:AK402" si="263">(O398-M398)/M398</f>
        <v>6.7400275103163682E-2</v>
      </c>
      <c r="AL398" s="24">
        <f t="shared" ref="AL398:AL402" si="264">AG398/O398</f>
        <v>0</v>
      </c>
      <c r="AM398" s="24">
        <f t="shared" ref="AM398:AM402" si="265">(Y398-L398)/L398</f>
        <v>0.30749789385004211</v>
      </c>
      <c r="AN398" s="24">
        <f t="shared" ref="AN398:AN402" si="266">AM398/3</f>
        <v>0.10249929795001404</v>
      </c>
    </row>
    <row r="399" spans="1:40" x14ac:dyDescent="0.25">
      <c r="A399" s="7" t="s">
        <v>851</v>
      </c>
      <c r="B399" s="7" t="s">
        <v>852</v>
      </c>
      <c r="C399" s="8" t="s">
        <v>235</v>
      </c>
      <c r="D399" s="9"/>
      <c r="E399" s="9"/>
      <c r="F399" s="9"/>
      <c r="G399" s="10">
        <v>0</v>
      </c>
      <c r="H399" s="10">
        <v>525</v>
      </c>
      <c r="I399" s="10">
        <v>830</v>
      </c>
      <c r="J399" s="10">
        <v>617</v>
      </c>
      <c r="K399" s="10">
        <v>940</v>
      </c>
      <c r="L399" s="10">
        <v>673</v>
      </c>
      <c r="M399" s="10">
        <v>0</v>
      </c>
      <c r="N399" s="10">
        <v>557.5</v>
      </c>
      <c r="O399" s="10">
        <v>525</v>
      </c>
      <c r="P399" s="10">
        <v>0</v>
      </c>
      <c r="Q399" s="10">
        <v>525</v>
      </c>
      <c r="R399" s="10">
        <v>830</v>
      </c>
      <c r="S399" s="10">
        <v>0</v>
      </c>
      <c r="T399" s="10">
        <v>830</v>
      </c>
      <c r="U399" s="10">
        <v>0</v>
      </c>
      <c r="V399" s="10">
        <v>830</v>
      </c>
      <c r="W399" s="10">
        <v>-305</v>
      </c>
      <c r="X399" s="10">
        <v>0</v>
      </c>
      <c r="Y399" s="10">
        <v>525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/>
      <c r="AJ399" s="24">
        <f t="shared" si="262"/>
        <v>-1</v>
      </c>
      <c r="AK399" s="24" t="e">
        <f t="shared" si="263"/>
        <v>#DIV/0!</v>
      </c>
      <c r="AL399" s="24">
        <f t="shared" si="264"/>
        <v>0</v>
      </c>
      <c r="AM399" s="24">
        <f t="shared" si="265"/>
        <v>-0.21991084695393759</v>
      </c>
      <c r="AN399" s="24">
        <f t="shared" si="266"/>
        <v>-7.3303615651312534E-2</v>
      </c>
    </row>
    <row r="400" spans="1:40" x14ac:dyDescent="0.25">
      <c r="A400" s="7" t="s">
        <v>853</v>
      </c>
      <c r="B400" s="7" t="s">
        <v>854</v>
      </c>
      <c r="C400" s="8" t="s">
        <v>235</v>
      </c>
      <c r="D400" s="9"/>
      <c r="E400" s="9"/>
      <c r="F400" s="9"/>
      <c r="G400" s="10">
        <v>0</v>
      </c>
      <c r="H400" s="10">
        <v>630</v>
      </c>
      <c r="I400" s="10">
        <v>0</v>
      </c>
      <c r="J400" s="10">
        <v>903</v>
      </c>
      <c r="K400" s="10">
        <v>2433</v>
      </c>
      <c r="L400" s="10">
        <v>317</v>
      </c>
      <c r="M400" s="10">
        <v>34536</v>
      </c>
      <c r="N400" s="10">
        <v>9547.25</v>
      </c>
      <c r="O400" s="10">
        <v>630</v>
      </c>
      <c r="P400" s="10">
        <v>0</v>
      </c>
      <c r="Q400" s="10">
        <v>630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630</v>
      </c>
      <c r="X400" s="10">
        <v>0</v>
      </c>
      <c r="Y400" s="10">
        <v>630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/>
      <c r="AJ400" s="24">
        <f t="shared" si="262"/>
        <v>107.94637223974763</v>
      </c>
      <c r="AK400" s="24">
        <f t="shared" si="263"/>
        <v>-0.98175816539263372</v>
      </c>
      <c r="AL400" s="24">
        <f t="shared" si="264"/>
        <v>0</v>
      </c>
      <c r="AM400" s="24">
        <f t="shared" si="265"/>
        <v>0.98738170347003151</v>
      </c>
      <c r="AN400" s="24">
        <f t="shared" si="266"/>
        <v>0.32912723449001052</v>
      </c>
    </row>
    <row r="401" spans="1:40" x14ac:dyDescent="0.25">
      <c r="A401" s="7" t="s">
        <v>855</v>
      </c>
      <c r="B401" s="7" t="s">
        <v>856</v>
      </c>
      <c r="C401" s="8" t="s">
        <v>235</v>
      </c>
      <c r="D401" s="9"/>
      <c r="E401" s="9"/>
      <c r="F401" s="9"/>
      <c r="G401" s="10">
        <v>0</v>
      </c>
      <c r="H401" s="10">
        <v>8584</v>
      </c>
      <c r="I401" s="10">
        <v>3126</v>
      </c>
      <c r="J401" s="10">
        <v>7296</v>
      </c>
      <c r="K401" s="10">
        <v>5663</v>
      </c>
      <c r="L401" s="10">
        <v>4667</v>
      </c>
      <c r="M401" s="10">
        <v>5189</v>
      </c>
      <c r="N401" s="10">
        <v>5703.75</v>
      </c>
      <c r="O401" s="10">
        <v>3554</v>
      </c>
      <c r="P401" s="10">
        <v>2140</v>
      </c>
      <c r="Q401" s="10">
        <v>5694</v>
      </c>
      <c r="R401" s="10">
        <v>5827</v>
      </c>
      <c r="S401" s="10">
        <v>107</v>
      </c>
      <c r="T401" s="10">
        <v>5934</v>
      </c>
      <c r="U401" s="10">
        <v>0</v>
      </c>
      <c r="V401" s="10">
        <v>5934</v>
      </c>
      <c r="W401" s="10">
        <v>-240</v>
      </c>
      <c r="X401" s="10">
        <v>0</v>
      </c>
      <c r="Y401" s="10">
        <v>8584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5030</v>
      </c>
      <c r="AH401" s="10"/>
      <c r="AJ401" s="24">
        <f t="shared" si="262"/>
        <v>0.11184915363188344</v>
      </c>
      <c r="AK401" s="24">
        <f t="shared" si="263"/>
        <v>-0.31508961264212759</v>
      </c>
      <c r="AL401" s="24">
        <f t="shared" si="264"/>
        <v>1.4153066966797974</v>
      </c>
      <c r="AM401" s="24">
        <f t="shared" si="265"/>
        <v>0.83929719305763872</v>
      </c>
      <c r="AN401" s="24">
        <f t="shared" si="266"/>
        <v>0.27976573101921293</v>
      </c>
    </row>
    <row r="402" spans="1:40" x14ac:dyDescent="0.25">
      <c r="A402" s="7" t="s">
        <v>857</v>
      </c>
      <c r="B402" s="7" t="s">
        <v>858</v>
      </c>
      <c r="C402" s="8" t="s">
        <v>235</v>
      </c>
      <c r="D402" s="9"/>
      <c r="E402" s="9"/>
      <c r="F402" s="9"/>
      <c r="G402" s="10">
        <v>0</v>
      </c>
      <c r="H402" s="10">
        <v>68505</v>
      </c>
      <c r="I402" s="10">
        <v>56667</v>
      </c>
      <c r="J402" s="10">
        <v>52331</v>
      </c>
      <c r="K402" s="10">
        <v>59756</v>
      </c>
      <c r="L402" s="10">
        <v>52221</v>
      </c>
      <c r="M402" s="10">
        <v>60314</v>
      </c>
      <c r="N402" s="10">
        <v>56155.5</v>
      </c>
      <c r="O402" s="10">
        <v>55517</v>
      </c>
      <c r="P402" s="10">
        <v>0</v>
      </c>
      <c r="Q402" s="10">
        <v>55517</v>
      </c>
      <c r="R402" s="10">
        <v>56667</v>
      </c>
      <c r="S402" s="10">
        <v>0</v>
      </c>
      <c r="T402" s="10">
        <v>56667</v>
      </c>
      <c r="U402" s="10">
        <v>0</v>
      </c>
      <c r="V402" s="10">
        <v>56667</v>
      </c>
      <c r="W402" s="10">
        <v>-1150</v>
      </c>
      <c r="X402" s="10" t="s">
        <v>859</v>
      </c>
      <c r="Y402" s="10">
        <v>68505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12988</v>
      </c>
      <c r="AH402" s="10"/>
      <c r="AJ402" s="24">
        <f t="shared" si="262"/>
        <v>0.15497596752264414</v>
      </c>
      <c r="AK402" s="24">
        <f t="shared" si="263"/>
        <v>-7.9533773253307696E-2</v>
      </c>
      <c r="AL402" s="24">
        <f t="shared" si="264"/>
        <v>0.23394635877298844</v>
      </c>
      <c r="AM402" s="24">
        <f t="shared" si="265"/>
        <v>0.31182857471132303</v>
      </c>
      <c r="AN402" s="24">
        <f t="shared" si="266"/>
        <v>0.10394285823710768</v>
      </c>
    </row>
    <row r="403" spans="1:40" x14ac:dyDescent="0.25">
      <c r="A403" s="7" t="s">
        <v>860</v>
      </c>
      <c r="B403" s="7" t="s">
        <v>861</v>
      </c>
      <c r="C403" s="8" t="s">
        <v>235</v>
      </c>
      <c r="D403" s="9"/>
      <c r="E403" s="9"/>
      <c r="F403" s="9"/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/>
      <c r="AL403" s="24"/>
    </row>
    <row r="404" spans="1:40" x14ac:dyDescent="0.25">
      <c r="A404" s="7" t="s">
        <v>862</v>
      </c>
      <c r="B404" s="7" t="s">
        <v>863</v>
      </c>
      <c r="C404" s="8" t="s">
        <v>235</v>
      </c>
      <c r="D404" s="9"/>
      <c r="E404" s="9"/>
      <c r="F404" s="9"/>
      <c r="G404" s="10">
        <v>0</v>
      </c>
      <c r="H404" s="10">
        <v>0</v>
      </c>
      <c r="I404" s="10">
        <v>0</v>
      </c>
      <c r="J404" s="10">
        <v>0</v>
      </c>
      <c r="K404" s="10">
        <v>20310</v>
      </c>
      <c r="L404" s="10">
        <v>0</v>
      </c>
      <c r="M404" s="10">
        <v>0</v>
      </c>
      <c r="N404" s="10">
        <v>5077.5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/>
      <c r="AL404" s="24"/>
    </row>
    <row r="405" spans="1:40" ht="15.75" thickBot="1" x14ac:dyDescent="0.3">
      <c r="A405" s="15" t="s">
        <v>864</v>
      </c>
      <c r="B405" s="16" t="s">
        <v>865</v>
      </c>
      <c r="C405" s="16"/>
      <c r="D405" s="17">
        <v>0</v>
      </c>
      <c r="E405" s="17">
        <v>0</v>
      </c>
      <c r="F405" s="17">
        <v>0</v>
      </c>
      <c r="G405" s="17">
        <v>0</v>
      </c>
      <c r="H405" s="17">
        <v>785232</v>
      </c>
      <c r="I405" s="17">
        <v>572255</v>
      </c>
      <c r="J405" s="17">
        <v>585180</v>
      </c>
      <c r="K405" s="17">
        <v>631257</v>
      </c>
      <c r="L405" s="17">
        <v>662196</v>
      </c>
      <c r="M405" s="17">
        <v>719448</v>
      </c>
      <c r="N405" s="17">
        <v>649520.25</v>
      </c>
      <c r="O405" s="17">
        <v>663016</v>
      </c>
      <c r="P405" s="17">
        <v>19055</v>
      </c>
      <c r="Q405" s="17">
        <v>682071</v>
      </c>
      <c r="R405" s="17">
        <v>653340</v>
      </c>
      <c r="S405" s="17">
        <v>6728</v>
      </c>
      <c r="T405" s="17">
        <v>660068</v>
      </c>
      <c r="U405" s="17">
        <v>0</v>
      </c>
      <c r="V405" s="17">
        <v>660068</v>
      </c>
      <c r="W405" s="17">
        <v>22003</v>
      </c>
      <c r="X405" s="17">
        <v>0</v>
      </c>
      <c r="Y405" s="17">
        <v>785232</v>
      </c>
      <c r="Z405" s="17">
        <v>0</v>
      </c>
      <c r="AA405" s="17">
        <v>0</v>
      </c>
      <c r="AB405" s="17">
        <v>0</v>
      </c>
      <c r="AC405" s="17">
        <v>0</v>
      </c>
      <c r="AD405" s="17">
        <v>0</v>
      </c>
      <c r="AE405" s="17">
        <v>0</v>
      </c>
      <c r="AF405" s="17">
        <v>0</v>
      </c>
      <c r="AG405" s="17">
        <v>122216</v>
      </c>
      <c r="AH405" s="17">
        <v>0</v>
      </c>
      <c r="AJ405" s="24">
        <f t="shared" ref="AJ405:AJ406" si="267">(M405-L405)/L405</f>
        <v>8.645778591232807E-2</v>
      </c>
      <c r="AK405" s="24">
        <f t="shared" ref="AK405:AK406" si="268">(O405-M405)/M405</f>
        <v>-7.8437913511469906E-2</v>
      </c>
      <c r="AL405" s="24">
        <f t="shared" ref="AL405:AL406" si="269">AG405/O405</f>
        <v>0.18433340975180088</v>
      </c>
      <c r="AM405" s="24">
        <f t="shared" ref="AM405:AM406" si="270">(Y405-L405)/L405</f>
        <v>0.18579997462986789</v>
      </c>
      <c r="AN405" s="24">
        <f t="shared" ref="AN405:AN406" si="271">AM405/3</f>
        <v>6.1933324876622627E-2</v>
      </c>
    </row>
    <row r="406" spans="1:40" ht="15.75" thickTop="1" x14ac:dyDescent="0.25">
      <c r="A406" s="7" t="s">
        <v>866</v>
      </c>
      <c r="B406" s="7" t="s">
        <v>867</v>
      </c>
      <c r="C406" s="8" t="s">
        <v>235</v>
      </c>
      <c r="D406" s="9"/>
      <c r="E406" s="9"/>
      <c r="F406" s="9"/>
      <c r="G406" s="10">
        <v>0</v>
      </c>
      <c r="H406" s="10">
        <v>506768</v>
      </c>
      <c r="I406" s="10">
        <v>491126</v>
      </c>
      <c r="J406" s="10">
        <v>342581</v>
      </c>
      <c r="K406" s="10">
        <v>343351</v>
      </c>
      <c r="L406" s="10">
        <v>240330</v>
      </c>
      <c r="M406" s="10">
        <v>479553</v>
      </c>
      <c r="N406" s="10">
        <v>351453.75</v>
      </c>
      <c r="O406" s="10">
        <v>502804</v>
      </c>
      <c r="P406" s="10">
        <v>-5202</v>
      </c>
      <c r="Q406" s="10">
        <v>497602</v>
      </c>
      <c r="R406" s="10">
        <v>491126</v>
      </c>
      <c r="S406" s="10">
        <v>0</v>
      </c>
      <c r="T406" s="10">
        <v>491126</v>
      </c>
      <c r="U406" s="10">
        <v>0</v>
      </c>
      <c r="V406" s="10">
        <v>491126</v>
      </c>
      <c r="W406" s="10">
        <v>6476</v>
      </c>
      <c r="X406" s="10">
        <v>0</v>
      </c>
      <c r="Y406" s="10">
        <v>506768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3964</v>
      </c>
      <c r="AH406" s="10"/>
      <c r="AJ406" s="24">
        <f t="shared" si="267"/>
        <v>0.99539383347896637</v>
      </c>
      <c r="AK406" s="24">
        <f t="shared" si="268"/>
        <v>4.8484734742562346E-2</v>
      </c>
      <c r="AL406" s="24">
        <f t="shared" si="269"/>
        <v>7.8837877184747933E-3</v>
      </c>
      <c r="AM406" s="24">
        <f t="shared" si="270"/>
        <v>1.1086339616360836</v>
      </c>
      <c r="AN406" s="24">
        <f t="shared" si="271"/>
        <v>0.36954465387869456</v>
      </c>
    </row>
    <row r="407" spans="1:40" x14ac:dyDescent="0.25">
      <c r="A407" s="7" t="s">
        <v>868</v>
      </c>
      <c r="B407" s="7" t="s">
        <v>869</v>
      </c>
      <c r="C407" s="8" t="s">
        <v>235</v>
      </c>
      <c r="D407" s="9"/>
      <c r="E407" s="9"/>
      <c r="F407" s="9"/>
      <c r="G407" s="10">
        <v>0</v>
      </c>
      <c r="H407" s="10">
        <v>0</v>
      </c>
      <c r="I407" s="10">
        <v>2988</v>
      </c>
      <c r="J407" s="10">
        <v>3457</v>
      </c>
      <c r="K407" s="10">
        <v>9013</v>
      </c>
      <c r="L407" s="10">
        <v>1756</v>
      </c>
      <c r="M407" s="10">
        <v>370</v>
      </c>
      <c r="N407" s="10">
        <v>3649</v>
      </c>
      <c r="O407" s="10">
        <v>0</v>
      </c>
      <c r="P407" s="10">
        <v>0</v>
      </c>
      <c r="Q407" s="10">
        <v>0</v>
      </c>
      <c r="R407" s="10">
        <v>4135</v>
      </c>
      <c r="S407" s="10">
        <v>0</v>
      </c>
      <c r="T407" s="10">
        <v>4135</v>
      </c>
      <c r="U407" s="10">
        <v>0</v>
      </c>
      <c r="V407" s="10">
        <v>4135</v>
      </c>
      <c r="W407" s="10">
        <v>-4135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/>
      <c r="AL407" s="24"/>
    </row>
    <row r="408" spans="1:40" x14ac:dyDescent="0.25">
      <c r="A408" s="7" t="s">
        <v>870</v>
      </c>
      <c r="B408" s="7" t="s">
        <v>871</v>
      </c>
      <c r="C408" s="8" t="s">
        <v>235</v>
      </c>
      <c r="D408" s="9"/>
      <c r="E408" s="9"/>
      <c r="F408" s="9"/>
      <c r="G408" s="10">
        <v>0</v>
      </c>
      <c r="H408" s="10">
        <v>4000</v>
      </c>
      <c r="I408" s="10">
        <v>1933</v>
      </c>
      <c r="J408" s="10">
        <v>5212</v>
      </c>
      <c r="K408" s="10">
        <v>13971</v>
      </c>
      <c r="L408" s="10">
        <v>3170</v>
      </c>
      <c r="M408" s="10">
        <v>5067</v>
      </c>
      <c r="N408" s="10">
        <v>6855</v>
      </c>
      <c r="O408" s="10">
        <v>4000</v>
      </c>
      <c r="P408" s="10">
        <v>0</v>
      </c>
      <c r="Q408" s="10">
        <v>4000</v>
      </c>
      <c r="R408" s="10">
        <v>3799</v>
      </c>
      <c r="S408" s="10">
        <v>0</v>
      </c>
      <c r="T408" s="10">
        <v>3799</v>
      </c>
      <c r="U408" s="10">
        <v>0</v>
      </c>
      <c r="V408" s="10">
        <v>3799</v>
      </c>
      <c r="W408" s="10">
        <v>201</v>
      </c>
      <c r="X408" s="10">
        <v>0</v>
      </c>
      <c r="Y408" s="10">
        <v>4000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/>
      <c r="AJ408" s="24">
        <f t="shared" ref="AJ408:AJ409" si="272">(M408-L408)/L408</f>
        <v>0.59842271293375393</v>
      </c>
      <c r="AK408" s="24">
        <f t="shared" ref="AK408:AK409" si="273">(O408-M408)/M408</f>
        <v>-0.21057825143082692</v>
      </c>
      <c r="AL408" s="24">
        <f t="shared" ref="AL408:AL409" si="274">AG408/O408</f>
        <v>0</v>
      </c>
      <c r="AM408" s="24">
        <f t="shared" ref="AM408:AM409" si="275">(Y408-L408)/L408</f>
        <v>0.26182965299684541</v>
      </c>
      <c r="AN408" s="24">
        <f t="shared" ref="AN408:AN409" si="276">AM408/3</f>
        <v>8.7276550998948474E-2</v>
      </c>
    </row>
    <row r="409" spans="1:40" x14ac:dyDescent="0.25">
      <c r="A409" s="7" t="s">
        <v>872</v>
      </c>
      <c r="B409" s="7" t="s">
        <v>500</v>
      </c>
      <c r="C409" s="8" t="s">
        <v>235</v>
      </c>
      <c r="D409" s="9"/>
      <c r="E409" s="9"/>
      <c r="F409" s="9"/>
      <c r="G409" s="10">
        <v>0</v>
      </c>
      <c r="H409" s="10">
        <v>114665</v>
      </c>
      <c r="I409" s="10">
        <v>0</v>
      </c>
      <c r="J409" s="10">
        <v>-670</v>
      </c>
      <c r="K409" s="10">
        <v>-8719</v>
      </c>
      <c r="L409" s="10">
        <v>0</v>
      </c>
      <c r="M409" s="10">
        <v>9310</v>
      </c>
      <c r="N409" s="10">
        <v>-19.75</v>
      </c>
      <c r="O409" s="10">
        <v>114665</v>
      </c>
      <c r="P409" s="10">
        <v>0</v>
      </c>
      <c r="Q409" s="10">
        <v>114665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114665</v>
      </c>
      <c r="X409" s="10">
        <v>0</v>
      </c>
      <c r="Y409" s="10">
        <v>114665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/>
      <c r="AJ409" s="24" t="e">
        <f t="shared" si="272"/>
        <v>#DIV/0!</v>
      </c>
      <c r="AK409" s="24">
        <f t="shared" si="273"/>
        <v>11.316326530612244</v>
      </c>
      <c r="AL409" s="24">
        <f t="shared" si="274"/>
        <v>0</v>
      </c>
      <c r="AM409" s="24" t="e">
        <f t="shared" si="275"/>
        <v>#DIV/0!</v>
      </c>
      <c r="AN409" s="24" t="e">
        <f t="shared" si="276"/>
        <v>#DIV/0!</v>
      </c>
    </row>
    <row r="410" spans="1:40" x14ac:dyDescent="0.25">
      <c r="A410" s="19" t="s">
        <v>873</v>
      </c>
      <c r="B410" s="19" t="s">
        <v>502</v>
      </c>
      <c r="C410" s="8" t="s">
        <v>235</v>
      </c>
      <c r="D410" s="9"/>
      <c r="E410" s="9"/>
      <c r="F410" s="9"/>
      <c r="G410" s="10">
        <v>0</v>
      </c>
      <c r="H410" s="10">
        <v>0</v>
      </c>
      <c r="I410" s="10">
        <v>0</v>
      </c>
      <c r="J410" s="10">
        <v>17009</v>
      </c>
      <c r="K410" s="10">
        <v>17663</v>
      </c>
      <c r="L410" s="10">
        <v>12975</v>
      </c>
      <c r="M410" s="10">
        <v>24141</v>
      </c>
      <c r="N410" s="10">
        <v>17947</v>
      </c>
      <c r="O410" s="10">
        <v>0</v>
      </c>
      <c r="P410" s="10">
        <v>0</v>
      </c>
      <c r="Q410" s="10">
        <v>0</v>
      </c>
      <c r="R410" s="10">
        <v>24485</v>
      </c>
      <c r="S410" s="10">
        <v>0</v>
      </c>
      <c r="T410" s="10">
        <v>24485</v>
      </c>
      <c r="U410" s="10">
        <v>0</v>
      </c>
      <c r="V410" s="10">
        <v>24485</v>
      </c>
      <c r="W410" s="10">
        <v>-24485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/>
      <c r="AL410" s="24"/>
    </row>
    <row r="411" spans="1:40" x14ac:dyDescent="0.25">
      <c r="A411" s="19" t="s">
        <v>874</v>
      </c>
      <c r="B411" s="19" t="s">
        <v>504</v>
      </c>
      <c r="C411" s="8" t="s">
        <v>235</v>
      </c>
      <c r="D411" s="9"/>
      <c r="E411" s="9"/>
      <c r="F411" s="9"/>
      <c r="G411" s="10">
        <v>0</v>
      </c>
      <c r="H411" s="10">
        <v>0</v>
      </c>
      <c r="I411" s="10">
        <v>0</v>
      </c>
      <c r="J411" s="10">
        <v>21698</v>
      </c>
      <c r="K411" s="10">
        <v>24642</v>
      </c>
      <c r="L411" s="10">
        <v>15839</v>
      </c>
      <c r="M411" s="10">
        <v>29259</v>
      </c>
      <c r="N411" s="10">
        <v>22859.5</v>
      </c>
      <c r="O411" s="10">
        <v>0</v>
      </c>
      <c r="P411" s="10">
        <v>0</v>
      </c>
      <c r="Q411" s="10">
        <v>0</v>
      </c>
      <c r="R411" s="10">
        <v>31373</v>
      </c>
      <c r="S411" s="10">
        <v>0</v>
      </c>
      <c r="T411" s="10">
        <v>31373</v>
      </c>
      <c r="U411" s="10">
        <v>0</v>
      </c>
      <c r="V411" s="10">
        <v>31373</v>
      </c>
      <c r="W411" s="10">
        <v>-31373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/>
      <c r="AL411" s="24"/>
    </row>
    <row r="412" spans="1:40" x14ac:dyDescent="0.25">
      <c r="A412" s="19" t="s">
        <v>875</v>
      </c>
      <c r="B412" s="19" t="s">
        <v>506</v>
      </c>
      <c r="C412" s="8" t="s">
        <v>235</v>
      </c>
      <c r="D412" s="9"/>
      <c r="E412" s="9"/>
      <c r="F412" s="9"/>
      <c r="G412" s="10">
        <v>0</v>
      </c>
      <c r="H412" s="10">
        <v>0</v>
      </c>
      <c r="I412" s="10">
        <v>0</v>
      </c>
      <c r="J412" s="10">
        <v>4830</v>
      </c>
      <c r="K412" s="10">
        <v>5640</v>
      </c>
      <c r="L412" s="10">
        <v>3517</v>
      </c>
      <c r="M412" s="10">
        <v>6783</v>
      </c>
      <c r="N412" s="10">
        <v>5192.5</v>
      </c>
      <c r="O412" s="10">
        <v>0</v>
      </c>
      <c r="P412" s="10">
        <v>0</v>
      </c>
      <c r="Q412" s="10">
        <v>0</v>
      </c>
      <c r="R412" s="10">
        <v>7488</v>
      </c>
      <c r="S412" s="10">
        <v>0</v>
      </c>
      <c r="T412" s="10">
        <v>7488</v>
      </c>
      <c r="U412" s="10">
        <v>0</v>
      </c>
      <c r="V412" s="10">
        <v>7488</v>
      </c>
      <c r="W412" s="10">
        <v>-7488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/>
      <c r="AL412" s="24"/>
    </row>
    <row r="413" spans="1:40" x14ac:dyDescent="0.25">
      <c r="A413" s="19" t="s">
        <v>876</v>
      </c>
      <c r="B413" s="19" t="s">
        <v>877</v>
      </c>
      <c r="C413" s="8" t="s">
        <v>235</v>
      </c>
      <c r="D413" s="9"/>
      <c r="E413" s="9"/>
      <c r="F413" s="9"/>
      <c r="G413" s="10">
        <v>0</v>
      </c>
      <c r="H413" s="10">
        <v>0</v>
      </c>
      <c r="I413" s="10">
        <v>0</v>
      </c>
      <c r="J413" s="10">
        <v>2475</v>
      </c>
      <c r="K413" s="10">
        <v>2816</v>
      </c>
      <c r="L413" s="10">
        <v>1697</v>
      </c>
      <c r="M413" s="10">
        <v>3179</v>
      </c>
      <c r="N413" s="10">
        <v>2541.75</v>
      </c>
      <c r="O413" s="10">
        <v>0</v>
      </c>
      <c r="P413" s="10">
        <v>0</v>
      </c>
      <c r="Q413" s="10">
        <v>0</v>
      </c>
      <c r="R413" s="10">
        <v>3453</v>
      </c>
      <c r="S413" s="10">
        <v>0</v>
      </c>
      <c r="T413" s="10">
        <v>3453</v>
      </c>
      <c r="U413" s="10">
        <v>0</v>
      </c>
      <c r="V413" s="10">
        <v>3453</v>
      </c>
      <c r="W413" s="10">
        <v>-3453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/>
      <c r="AL413" s="24"/>
    </row>
    <row r="414" spans="1:40" x14ac:dyDescent="0.25">
      <c r="A414" s="19" t="s">
        <v>878</v>
      </c>
      <c r="B414" s="19" t="s">
        <v>510</v>
      </c>
      <c r="C414" s="8" t="s">
        <v>235</v>
      </c>
      <c r="D414" s="9"/>
      <c r="E414" s="9"/>
      <c r="F414" s="9"/>
      <c r="G414" s="10">
        <v>0</v>
      </c>
      <c r="H414" s="10">
        <v>0</v>
      </c>
      <c r="I414" s="10">
        <v>0</v>
      </c>
      <c r="J414" s="10">
        <v>16942</v>
      </c>
      <c r="K414" s="10">
        <v>18738</v>
      </c>
      <c r="L414" s="10">
        <v>11303</v>
      </c>
      <c r="M414" s="10">
        <v>20767</v>
      </c>
      <c r="N414" s="10">
        <v>16937.5</v>
      </c>
      <c r="O414" s="10">
        <v>0</v>
      </c>
      <c r="P414" s="10">
        <v>0</v>
      </c>
      <c r="Q414" s="10">
        <v>0</v>
      </c>
      <c r="R414" s="10">
        <v>22447</v>
      </c>
      <c r="S414" s="10">
        <v>0</v>
      </c>
      <c r="T414" s="10">
        <v>22447</v>
      </c>
      <c r="U414" s="10">
        <v>0</v>
      </c>
      <c r="V414" s="10">
        <v>22447</v>
      </c>
      <c r="W414" s="10">
        <v>-22447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/>
      <c r="AL414" s="24"/>
    </row>
    <row r="415" spans="1:40" x14ac:dyDescent="0.25">
      <c r="A415" s="19" t="s">
        <v>879</v>
      </c>
      <c r="B415" s="19" t="s">
        <v>880</v>
      </c>
      <c r="C415" s="8" t="s">
        <v>235</v>
      </c>
      <c r="D415" s="9"/>
      <c r="E415" s="9"/>
      <c r="F415" s="9"/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/>
      <c r="AL415" s="24"/>
    </row>
    <row r="416" spans="1:40" x14ac:dyDescent="0.25">
      <c r="A416" s="19" t="s">
        <v>881</v>
      </c>
      <c r="B416" s="19" t="s">
        <v>514</v>
      </c>
      <c r="C416" s="8" t="s">
        <v>235</v>
      </c>
      <c r="D416" s="9"/>
      <c r="E416" s="9"/>
      <c r="F416" s="9"/>
      <c r="G416" s="10">
        <v>0</v>
      </c>
      <c r="H416" s="10">
        <v>0</v>
      </c>
      <c r="I416" s="10">
        <v>0</v>
      </c>
      <c r="J416" s="10">
        <v>12883</v>
      </c>
      <c r="K416" s="10">
        <v>11310</v>
      </c>
      <c r="L416" s="10">
        <v>5216</v>
      </c>
      <c r="M416" s="10">
        <v>5313</v>
      </c>
      <c r="N416" s="10">
        <v>8680.5</v>
      </c>
      <c r="O416" s="10">
        <v>0</v>
      </c>
      <c r="P416" s="10">
        <v>0</v>
      </c>
      <c r="Q416" s="10">
        <v>0</v>
      </c>
      <c r="R416" s="10">
        <v>7740</v>
      </c>
      <c r="S416" s="10">
        <v>0</v>
      </c>
      <c r="T416" s="10">
        <v>7740</v>
      </c>
      <c r="U416" s="10">
        <v>0</v>
      </c>
      <c r="V416" s="10">
        <v>7740</v>
      </c>
      <c r="W416" s="10">
        <v>-7740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10">
        <v>0</v>
      </c>
      <c r="AH416" s="10"/>
      <c r="AL416" s="24"/>
    </row>
    <row r="417" spans="1:40" x14ac:dyDescent="0.25">
      <c r="A417" s="19" t="s">
        <v>882</v>
      </c>
      <c r="B417" s="19" t="s">
        <v>516</v>
      </c>
      <c r="C417" s="8" t="s">
        <v>235</v>
      </c>
      <c r="D417" s="9"/>
      <c r="E417" s="9"/>
      <c r="F417" s="9"/>
      <c r="G417" s="10">
        <v>0</v>
      </c>
      <c r="H417" s="10">
        <v>0</v>
      </c>
      <c r="I417" s="10">
        <v>0</v>
      </c>
      <c r="J417" s="10">
        <v>29126</v>
      </c>
      <c r="K417" s="10">
        <v>34877</v>
      </c>
      <c r="L417" s="10">
        <v>11527</v>
      </c>
      <c r="M417" s="10">
        <v>21536</v>
      </c>
      <c r="N417" s="10">
        <v>24266.5</v>
      </c>
      <c r="O417" s="10">
        <v>0</v>
      </c>
      <c r="P417" s="10">
        <v>0</v>
      </c>
      <c r="Q417" s="10">
        <v>0</v>
      </c>
      <c r="R417" s="10">
        <v>19136</v>
      </c>
      <c r="S417" s="10">
        <v>0</v>
      </c>
      <c r="T417" s="10">
        <v>19136</v>
      </c>
      <c r="U417" s="10">
        <v>0</v>
      </c>
      <c r="V417" s="10">
        <v>19136</v>
      </c>
      <c r="W417" s="10">
        <v>-19136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/>
      <c r="AL417" s="24"/>
    </row>
    <row r="418" spans="1:40" x14ac:dyDescent="0.25">
      <c r="A418" s="7" t="s">
        <v>883</v>
      </c>
      <c r="B418" s="7" t="s">
        <v>884</v>
      </c>
      <c r="C418" s="8" t="s">
        <v>235</v>
      </c>
      <c r="D418" s="9"/>
      <c r="E418" s="9"/>
      <c r="F418" s="9"/>
      <c r="G418" s="10">
        <v>0</v>
      </c>
      <c r="H418" s="10">
        <v>525</v>
      </c>
      <c r="I418" s="10">
        <v>740</v>
      </c>
      <c r="J418" s="10">
        <v>270</v>
      </c>
      <c r="K418" s="10">
        <v>4941</v>
      </c>
      <c r="L418" s="10">
        <v>435</v>
      </c>
      <c r="M418" s="10">
        <v>1126</v>
      </c>
      <c r="N418" s="10">
        <v>1693</v>
      </c>
      <c r="O418" s="10">
        <v>525</v>
      </c>
      <c r="P418" s="10">
        <v>0</v>
      </c>
      <c r="Q418" s="10">
        <v>525</v>
      </c>
      <c r="R418" s="10">
        <v>840</v>
      </c>
      <c r="S418" s="10">
        <v>0</v>
      </c>
      <c r="T418" s="10">
        <v>840</v>
      </c>
      <c r="U418" s="10">
        <v>0</v>
      </c>
      <c r="V418" s="10">
        <v>840</v>
      </c>
      <c r="W418" s="10">
        <v>-315</v>
      </c>
      <c r="X418" s="10">
        <v>0</v>
      </c>
      <c r="Y418" s="10">
        <v>525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/>
      <c r="AJ418" s="24">
        <f t="shared" ref="AJ418:AJ422" si="277">(M418-L418)/L418</f>
        <v>1.5885057471264368</v>
      </c>
      <c r="AK418" s="24">
        <f t="shared" ref="AK418:AK422" si="278">(O418-M418)/M418</f>
        <v>-0.53374777975133214</v>
      </c>
      <c r="AL418" s="24">
        <f t="shared" ref="AL418:AL422" si="279">AG418/O418</f>
        <v>0</v>
      </c>
      <c r="AM418" s="24">
        <f t="shared" ref="AM418:AM422" si="280">(Y418-L418)/L418</f>
        <v>0.20689655172413793</v>
      </c>
      <c r="AN418" s="24">
        <f t="shared" ref="AN418:AN422" si="281">AM418/3</f>
        <v>6.8965517241379309E-2</v>
      </c>
    </row>
    <row r="419" spans="1:40" x14ac:dyDescent="0.25">
      <c r="A419" s="7" t="s">
        <v>885</v>
      </c>
      <c r="B419" s="7" t="s">
        <v>522</v>
      </c>
      <c r="C419" s="8" t="s">
        <v>235</v>
      </c>
      <c r="D419" s="9"/>
      <c r="E419" s="9"/>
      <c r="F419" s="9"/>
      <c r="G419" s="10">
        <v>0</v>
      </c>
      <c r="H419" s="10">
        <v>52</v>
      </c>
      <c r="I419" s="10">
        <v>0</v>
      </c>
      <c r="J419" s="10">
        <v>0</v>
      </c>
      <c r="K419" s="10">
        <v>261</v>
      </c>
      <c r="L419" s="10">
        <v>9</v>
      </c>
      <c r="M419" s="10">
        <v>10</v>
      </c>
      <c r="N419" s="10">
        <v>70</v>
      </c>
      <c r="O419" s="10">
        <v>52</v>
      </c>
      <c r="P419" s="10">
        <v>0</v>
      </c>
      <c r="Q419" s="10">
        <v>52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52</v>
      </c>
      <c r="X419" s="10">
        <v>0</v>
      </c>
      <c r="Y419" s="10">
        <v>52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/>
      <c r="AJ419" s="24">
        <f t="shared" si="277"/>
        <v>0.1111111111111111</v>
      </c>
      <c r="AK419" s="24">
        <f t="shared" si="278"/>
        <v>4.2</v>
      </c>
      <c r="AL419" s="24">
        <f t="shared" si="279"/>
        <v>0</v>
      </c>
      <c r="AM419" s="24">
        <f t="shared" si="280"/>
        <v>4.7777777777777777</v>
      </c>
      <c r="AN419" s="24">
        <f t="shared" si="281"/>
        <v>1.5925925925925926</v>
      </c>
    </row>
    <row r="420" spans="1:40" x14ac:dyDescent="0.25">
      <c r="A420" s="7" t="s">
        <v>886</v>
      </c>
      <c r="B420" s="7" t="s">
        <v>887</v>
      </c>
      <c r="C420" s="8" t="s">
        <v>235</v>
      </c>
      <c r="D420" s="9"/>
      <c r="E420" s="9"/>
      <c r="F420" s="9"/>
      <c r="G420" s="10">
        <v>0</v>
      </c>
      <c r="H420" s="10">
        <v>3150</v>
      </c>
      <c r="I420" s="10">
        <v>2413</v>
      </c>
      <c r="J420" s="10">
        <v>3540</v>
      </c>
      <c r="K420" s="10">
        <v>17707</v>
      </c>
      <c r="L420" s="10">
        <v>14265</v>
      </c>
      <c r="M420" s="10">
        <v>0</v>
      </c>
      <c r="N420" s="10">
        <v>8878</v>
      </c>
      <c r="O420" s="10">
        <v>3150</v>
      </c>
      <c r="P420" s="10">
        <v>-700</v>
      </c>
      <c r="Q420" s="10">
        <v>2450</v>
      </c>
      <c r="R420" s="10">
        <v>7539</v>
      </c>
      <c r="S420" s="10">
        <v>0</v>
      </c>
      <c r="T420" s="10">
        <v>7539</v>
      </c>
      <c r="U420" s="10">
        <v>0</v>
      </c>
      <c r="V420" s="10">
        <v>7539</v>
      </c>
      <c r="W420" s="10">
        <v>-5089</v>
      </c>
      <c r="X420" s="10">
        <v>0</v>
      </c>
      <c r="Y420" s="10">
        <v>3150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/>
      <c r="AJ420" s="24">
        <f t="shared" si="277"/>
        <v>-1</v>
      </c>
      <c r="AK420" s="24" t="e">
        <f t="shared" si="278"/>
        <v>#DIV/0!</v>
      </c>
      <c r="AL420" s="24">
        <f t="shared" si="279"/>
        <v>0</v>
      </c>
      <c r="AM420" s="24">
        <f t="shared" si="280"/>
        <v>-0.77917981072555209</v>
      </c>
      <c r="AN420" s="24">
        <f t="shared" si="281"/>
        <v>-0.25972660357518401</v>
      </c>
    </row>
    <row r="421" spans="1:40" x14ac:dyDescent="0.25">
      <c r="A421" s="7" t="s">
        <v>888</v>
      </c>
      <c r="B421" s="7" t="s">
        <v>889</v>
      </c>
      <c r="C421" s="8" t="s">
        <v>235</v>
      </c>
      <c r="D421" s="9"/>
      <c r="E421" s="9"/>
      <c r="F421" s="9"/>
      <c r="G421" s="10">
        <v>0</v>
      </c>
      <c r="H421" s="10">
        <v>33282</v>
      </c>
      <c r="I421" s="10">
        <v>34676</v>
      </c>
      <c r="J421" s="10">
        <v>22135</v>
      </c>
      <c r="K421" s="10">
        <v>30490</v>
      </c>
      <c r="L421" s="10">
        <v>33888</v>
      </c>
      <c r="M421" s="10">
        <v>40349</v>
      </c>
      <c r="N421" s="10">
        <v>31715.5</v>
      </c>
      <c r="O421" s="10">
        <v>31989</v>
      </c>
      <c r="P421" s="10">
        <v>2500</v>
      </c>
      <c r="Q421" s="10">
        <v>34489</v>
      </c>
      <c r="R421" s="10">
        <v>25026</v>
      </c>
      <c r="S421" s="10">
        <v>15290</v>
      </c>
      <c r="T421" s="10">
        <v>40316</v>
      </c>
      <c r="U421" s="10">
        <v>0</v>
      </c>
      <c r="V421" s="10">
        <v>40316</v>
      </c>
      <c r="W421" s="10">
        <v>-5827</v>
      </c>
      <c r="X421" s="10">
        <v>0</v>
      </c>
      <c r="Y421" s="10">
        <v>33282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1293</v>
      </c>
      <c r="AH421" s="10"/>
      <c r="AJ421" s="24">
        <f t="shared" si="277"/>
        <v>0.19065745986779981</v>
      </c>
      <c r="AK421" s="24">
        <f t="shared" si="278"/>
        <v>-0.20719224763934671</v>
      </c>
      <c r="AL421" s="24">
        <f t="shared" si="279"/>
        <v>4.0420144424645969E-2</v>
      </c>
      <c r="AM421" s="24">
        <f t="shared" si="280"/>
        <v>-1.7882436260623229E-2</v>
      </c>
      <c r="AN421" s="24">
        <f t="shared" si="281"/>
        <v>-5.9608120868744098E-3</v>
      </c>
    </row>
    <row r="422" spans="1:40" x14ac:dyDescent="0.25">
      <c r="A422" s="7" t="s">
        <v>890</v>
      </c>
      <c r="B422" s="7" t="s">
        <v>891</v>
      </c>
      <c r="C422" s="8" t="s">
        <v>235</v>
      </c>
      <c r="D422" s="9"/>
      <c r="E422" s="9"/>
      <c r="F422" s="9"/>
      <c r="G422" s="10">
        <v>0</v>
      </c>
      <c r="H422" s="10">
        <v>4952</v>
      </c>
      <c r="I422" s="10">
        <v>5753</v>
      </c>
      <c r="J422" s="10">
        <v>4035</v>
      </c>
      <c r="K422" s="10">
        <v>4643</v>
      </c>
      <c r="L422" s="10">
        <v>5110</v>
      </c>
      <c r="M422" s="10">
        <v>4909</v>
      </c>
      <c r="N422" s="10">
        <v>4674.25</v>
      </c>
      <c r="O422" s="10">
        <v>4952</v>
      </c>
      <c r="P422" s="10">
        <v>0</v>
      </c>
      <c r="Q422" s="10">
        <v>4952</v>
      </c>
      <c r="R422" s="10">
        <v>5753</v>
      </c>
      <c r="S422" s="10">
        <v>0</v>
      </c>
      <c r="T422" s="10">
        <v>5753</v>
      </c>
      <c r="U422" s="10">
        <v>0</v>
      </c>
      <c r="V422" s="10">
        <v>5753</v>
      </c>
      <c r="W422" s="10">
        <v>-801</v>
      </c>
      <c r="X422" s="10">
        <v>0</v>
      </c>
      <c r="Y422" s="10">
        <v>4952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/>
      <c r="AJ422" s="24">
        <f t="shared" si="277"/>
        <v>-3.9334637964774953E-2</v>
      </c>
      <c r="AK422" s="24">
        <f t="shared" si="278"/>
        <v>8.7594214707679766E-3</v>
      </c>
      <c r="AL422" s="24">
        <f t="shared" si="279"/>
        <v>0</v>
      </c>
      <c r="AM422" s="24">
        <f t="shared" si="280"/>
        <v>-3.0919765166340509E-2</v>
      </c>
      <c r="AN422" s="24">
        <f t="shared" si="281"/>
        <v>-1.030658838878017E-2</v>
      </c>
    </row>
    <row r="423" spans="1:40" x14ac:dyDescent="0.25">
      <c r="A423" s="7" t="s">
        <v>892</v>
      </c>
      <c r="B423" s="7" t="s">
        <v>893</v>
      </c>
      <c r="C423" s="8" t="s">
        <v>235</v>
      </c>
      <c r="D423" s="9"/>
      <c r="E423" s="9"/>
      <c r="F423" s="9"/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/>
      <c r="AL423" s="24"/>
    </row>
    <row r="424" spans="1:40" x14ac:dyDescent="0.25">
      <c r="A424" s="7" t="s">
        <v>894</v>
      </c>
      <c r="B424" s="7" t="s">
        <v>895</v>
      </c>
      <c r="C424" s="8" t="s">
        <v>235</v>
      </c>
      <c r="D424" s="9"/>
      <c r="E424" s="9"/>
      <c r="F424" s="9"/>
      <c r="G424" s="10">
        <v>0</v>
      </c>
      <c r="H424" s="10">
        <v>7500</v>
      </c>
      <c r="I424" s="10">
        <v>8949</v>
      </c>
      <c r="J424" s="10">
        <v>4735</v>
      </c>
      <c r="K424" s="10">
        <v>5500</v>
      </c>
      <c r="L424" s="10">
        <v>6467</v>
      </c>
      <c r="M424" s="10">
        <v>8192</v>
      </c>
      <c r="N424" s="10">
        <v>6223.5</v>
      </c>
      <c r="O424" s="10">
        <v>7500</v>
      </c>
      <c r="P424" s="10">
        <v>0</v>
      </c>
      <c r="Q424" s="10">
        <v>7500</v>
      </c>
      <c r="R424" s="10">
        <v>8949</v>
      </c>
      <c r="S424" s="10">
        <v>0</v>
      </c>
      <c r="T424" s="10">
        <v>8949</v>
      </c>
      <c r="U424" s="10">
        <v>0</v>
      </c>
      <c r="V424" s="10">
        <v>8949</v>
      </c>
      <c r="W424" s="10">
        <v>-1449</v>
      </c>
      <c r="X424" s="10">
        <v>0</v>
      </c>
      <c r="Y424" s="10">
        <v>7500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/>
      <c r="AJ424" s="24">
        <f t="shared" ref="AJ424:AJ443" si="282">(M424-L424)/L424</f>
        <v>0.26673882789546932</v>
      </c>
      <c r="AK424" s="24">
        <f t="shared" ref="AK424:AK443" si="283">(O424-M424)/M424</f>
        <v>-8.447265625E-2</v>
      </c>
      <c r="AL424" s="24">
        <f t="shared" ref="AL424:AL443" si="284">AG424/O424</f>
        <v>0</v>
      </c>
      <c r="AM424" s="24">
        <f t="shared" ref="AM424:AM443" si="285">(Y424-L424)/L424</f>
        <v>0.15973403432812741</v>
      </c>
      <c r="AN424" s="24">
        <f t="shared" ref="AN424:AN443" si="286">AM424/3</f>
        <v>5.3244678109375804E-2</v>
      </c>
    </row>
    <row r="425" spans="1:40" x14ac:dyDescent="0.25">
      <c r="A425" s="7" t="s">
        <v>896</v>
      </c>
      <c r="B425" s="7" t="s">
        <v>897</v>
      </c>
      <c r="C425" s="8" t="s">
        <v>235</v>
      </c>
      <c r="D425" s="9"/>
      <c r="E425" s="9"/>
      <c r="F425" s="9"/>
      <c r="G425" s="10">
        <v>0</v>
      </c>
      <c r="H425" s="10">
        <v>16969</v>
      </c>
      <c r="I425" s="10">
        <v>16710</v>
      </c>
      <c r="J425" s="10">
        <v>10967</v>
      </c>
      <c r="K425" s="10">
        <v>13433</v>
      </c>
      <c r="L425" s="10">
        <v>17221</v>
      </c>
      <c r="M425" s="10">
        <v>15749</v>
      </c>
      <c r="N425" s="10">
        <v>14342.5</v>
      </c>
      <c r="O425" s="10">
        <v>16969</v>
      </c>
      <c r="P425" s="10">
        <v>0</v>
      </c>
      <c r="Q425" s="10">
        <v>16969</v>
      </c>
      <c r="R425" s="10">
        <v>16704</v>
      </c>
      <c r="S425" s="10">
        <v>0</v>
      </c>
      <c r="T425" s="10">
        <v>16704</v>
      </c>
      <c r="U425" s="10">
        <v>0</v>
      </c>
      <c r="V425" s="10">
        <v>16704</v>
      </c>
      <c r="W425" s="10">
        <v>265</v>
      </c>
      <c r="X425" s="10">
        <v>0</v>
      </c>
      <c r="Y425" s="10">
        <v>16969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/>
      <c r="AJ425" s="24">
        <f t="shared" si="282"/>
        <v>-8.547703385401545E-2</v>
      </c>
      <c r="AK425" s="24">
        <f t="shared" si="283"/>
        <v>7.7465235887992895E-2</v>
      </c>
      <c r="AL425" s="24">
        <f t="shared" si="284"/>
        <v>0</v>
      </c>
      <c r="AM425" s="24">
        <f t="shared" si="285"/>
        <v>-1.4633296556529818E-2</v>
      </c>
      <c r="AN425" s="24">
        <f t="shared" si="286"/>
        <v>-4.8777655188432722E-3</v>
      </c>
    </row>
    <row r="426" spans="1:40" x14ac:dyDescent="0.25">
      <c r="A426" s="7" t="s">
        <v>898</v>
      </c>
      <c r="B426" s="7" t="s">
        <v>899</v>
      </c>
      <c r="C426" s="8" t="s">
        <v>235</v>
      </c>
      <c r="D426" s="9"/>
      <c r="E426" s="9"/>
      <c r="F426" s="9"/>
      <c r="G426" s="10">
        <v>0</v>
      </c>
      <c r="H426" s="10">
        <v>7874</v>
      </c>
      <c r="I426" s="10">
        <v>864</v>
      </c>
      <c r="J426" s="10">
        <v>10750</v>
      </c>
      <c r="K426" s="10">
        <v>21719</v>
      </c>
      <c r="L426" s="10">
        <v>5755</v>
      </c>
      <c r="M426" s="10">
        <v>2427</v>
      </c>
      <c r="N426" s="10">
        <v>10162.75</v>
      </c>
      <c r="O426" s="10">
        <v>7874</v>
      </c>
      <c r="P426" s="10">
        <v>0</v>
      </c>
      <c r="Q426" s="10">
        <v>7874</v>
      </c>
      <c r="R426" s="10">
        <v>2253</v>
      </c>
      <c r="S426" s="10">
        <v>4473</v>
      </c>
      <c r="T426" s="10">
        <v>6726</v>
      </c>
      <c r="U426" s="10">
        <v>0</v>
      </c>
      <c r="V426" s="10">
        <v>6726</v>
      </c>
      <c r="W426" s="10">
        <v>1148</v>
      </c>
      <c r="X426" s="10">
        <v>0</v>
      </c>
      <c r="Y426" s="10">
        <v>7874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/>
      <c r="AJ426" s="24">
        <f t="shared" si="282"/>
        <v>-0.57827975673327536</v>
      </c>
      <c r="AK426" s="24">
        <f t="shared" si="283"/>
        <v>2.2443345694272763</v>
      </c>
      <c r="AL426" s="24">
        <f t="shared" si="284"/>
        <v>0</v>
      </c>
      <c r="AM426" s="24">
        <f t="shared" si="285"/>
        <v>0.36820156385751518</v>
      </c>
      <c r="AN426" s="24">
        <f t="shared" si="286"/>
        <v>0.12273385461917173</v>
      </c>
    </row>
    <row r="427" spans="1:40" x14ac:dyDescent="0.25">
      <c r="A427" s="7" t="s">
        <v>900</v>
      </c>
      <c r="B427" s="7" t="s">
        <v>901</v>
      </c>
      <c r="C427" s="8" t="s">
        <v>235</v>
      </c>
      <c r="D427" s="9"/>
      <c r="E427" s="9"/>
      <c r="F427" s="9"/>
      <c r="G427" s="10">
        <v>0</v>
      </c>
      <c r="H427" s="10">
        <v>28767</v>
      </c>
      <c r="I427" s="10">
        <v>13836</v>
      </c>
      <c r="J427" s="10">
        <v>18547</v>
      </c>
      <c r="K427" s="10">
        <v>30635</v>
      </c>
      <c r="L427" s="10">
        <v>20389</v>
      </c>
      <c r="M427" s="10">
        <v>63228</v>
      </c>
      <c r="N427" s="10">
        <v>33199.75</v>
      </c>
      <c r="O427" s="10">
        <v>23517</v>
      </c>
      <c r="P427" s="10">
        <v>0</v>
      </c>
      <c r="Q427" s="10">
        <v>23517</v>
      </c>
      <c r="R427" s="10">
        <v>13486</v>
      </c>
      <c r="S427" s="10">
        <v>350</v>
      </c>
      <c r="T427" s="10">
        <v>13836</v>
      </c>
      <c r="U427" s="10">
        <v>0</v>
      </c>
      <c r="V427" s="10">
        <v>13836</v>
      </c>
      <c r="W427" s="10">
        <v>9681</v>
      </c>
      <c r="X427" s="10">
        <v>0</v>
      </c>
      <c r="Y427" s="10">
        <v>28767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5250</v>
      </c>
      <c r="AH427" s="10"/>
      <c r="AJ427" s="24">
        <f t="shared" si="282"/>
        <v>2.101083917798813</v>
      </c>
      <c r="AK427" s="24">
        <f t="shared" si="283"/>
        <v>-0.62806035300816099</v>
      </c>
      <c r="AL427" s="24">
        <f t="shared" si="284"/>
        <v>0.22324276055619338</v>
      </c>
      <c r="AM427" s="24">
        <f t="shared" si="285"/>
        <v>0.41090784246407375</v>
      </c>
      <c r="AN427" s="24">
        <f t="shared" si="286"/>
        <v>0.13696928082135792</v>
      </c>
    </row>
    <row r="428" spans="1:40" x14ac:dyDescent="0.25">
      <c r="A428" s="7" t="s">
        <v>902</v>
      </c>
      <c r="B428" s="7" t="s">
        <v>903</v>
      </c>
      <c r="C428" s="8" t="s">
        <v>235</v>
      </c>
      <c r="D428" s="9"/>
      <c r="E428" s="9"/>
      <c r="F428" s="9"/>
      <c r="G428" s="10">
        <v>0</v>
      </c>
      <c r="H428" s="10">
        <v>10499</v>
      </c>
      <c r="I428" s="10">
        <v>9921</v>
      </c>
      <c r="J428" s="10">
        <v>811</v>
      </c>
      <c r="K428" s="10">
        <v>2046</v>
      </c>
      <c r="L428" s="10">
        <v>3282</v>
      </c>
      <c r="M428" s="10">
        <v>7227</v>
      </c>
      <c r="N428" s="10">
        <v>3341.5</v>
      </c>
      <c r="O428" s="10">
        <v>11024</v>
      </c>
      <c r="P428" s="10">
        <v>0</v>
      </c>
      <c r="Q428" s="10">
        <v>11024</v>
      </c>
      <c r="R428" s="10">
        <v>8661</v>
      </c>
      <c r="S428" s="10">
        <v>1260</v>
      </c>
      <c r="T428" s="10">
        <v>9921</v>
      </c>
      <c r="U428" s="10">
        <v>0</v>
      </c>
      <c r="V428" s="10">
        <v>9921</v>
      </c>
      <c r="W428" s="10">
        <v>1103</v>
      </c>
      <c r="X428" s="10">
        <v>0</v>
      </c>
      <c r="Y428" s="10">
        <v>10499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-525</v>
      </c>
      <c r="AH428" s="10"/>
      <c r="AJ428" s="24">
        <f t="shared" si="282"/>
        <v>1.2020109689213894</v>
      </c>
      <c r="AK428" s="24">
        <f t="shared" si="283"/>
        <v>0.52539089525390892</v>
      </c>
      <c r="AL428" s="24">
        <f t="shared" si="284"/>
        <v>-4.7623367198838897E-2</v>
      </c>
      <c r="AM428" s="24">
        <f t="shared" si="285"/>
        <v>2.1989640463132236</v>
      </c>
      <c r="AN428" s="24">
        <f t="shared" si="286"/>
        <v>0.73298801543774117</v>
      </c>
    </row>
    <row r="429" spans="1:40" x14ac:dyDescent="0.25">
      <c r="A429" s="7" t="s">
        <v>904</v>
      </c>
      <c r="B429" s="7" t="s">
        <v>905</v>
      </c>
      <c r="C429" s="8" t="s">
        <v>235</v>
      </c>
      <c r="D429" s="9"/>
      <c r="E429" s="9"/>
      <c r="F429" s="9"/>
      <c r="G429" s="10">
        <v>0</v>
      </c>
      <c r="H429" s="10">
        <v>77187</v>
      </c>
      <c r="I429" s="10">
        <v>21173</v>
      </c>
      <c r="J429" s="10">
        <v>25319</v>
      </c>
      <c r="K429" s="10">
        <v>19210</v>
      </c>
      <c r="L429" s="10">
        <v>33722</v>
      </c>
      <c r="M429" s="10">
        <v>45729</v>
      </c>
      <c r="N429" s="10">
        <v>30995</v>
      </c>
      <c r="O429" s="10">
        <v>8945</v>
      </c>
      <c r="P429" s="10">
        <v>5625</v>
      </c>
      <c r="Q429" s="10">
        <v>14570</v>
      </c>
      <c r="R429" s="10">
        <v>15786</v>
      </c>
      <c r="S429" s="10">
        <v>5567</v>
      </c>
      <c r="T429" s="10">
        <v>21353</v>
      </c>
      <c r="U429" s="10">
        <v>0</v>
      </c>
      <c r="V429" s="10">
        <v>21353</v>
      </c>
      <c r="W429" s="10">
        <v>-6783</v>
      </c>
      <c r="X429" s="10">
        <v>0</v>
      </c>
      <c r="Y429" s="10">
        <v>77187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68242</v>
      </c>
      <c r="AH429" s="10"/>
      <c r="AJ429" s="24">
        <f t="shared" si="282"/>
        <v>0.35605835952790466</v>
      </c>
      <c r="AK429" s="24">
        <f t="shared" si="283"/>
        <v>-0.8043910866189945</v>
      </c>
      <c r="AL429" s="24">
        <f t="shared" si="284"/>
        <v>7.629066517607602</v>
      </c>
      <c r="AM429" s="24">
        <f t="shared" si="285"/>
        <v>1.2889211790522508</v>
      </c>
      <c r="AN429" s="24">
        <f t="shared" si="286"/>
        <v>0.42964039301741691</v>
      </c>
    </row>
    <row r="430" spans="1:40" x14ac:dyDescent="0.25">
      <c r="A430" s="7" t="s">
        <v>906</v>
      </c>
      <c r="B430" s="7" t="s">
        <v>907</v>
      </c>
      <c r="C430" s="8" t="s">
        <v>235</v>
      </c>
      <c r="D430" s="9"/>
      <c r="E430" s="9"/>
      <c r="F430" s="9"/>
      <c r="G430" s="10">
        <v>0</v>
      </c>
      <c r="H430" s="10">
        <v>251971</v>
      </c>
      <c r="I430" s="10">
        <v>233569</v>
      </c>
      <c r="J430" s="10">
        <v>152748</v>
      </c>
      <c r="K430" s="10">
        <v>186663</v>
      </c>
      <c r="L430" s="10">
        <v>254380</v>
      </c>
      <c r="M430" s="10">
        <v>206828</v>
      </c>
      <c r="N430" s="10">
        <v>200154.75</v>
      </c>
      <c r="O430" s="10">
        <v>183728</v>
      </c>
      <c r="P430" s="10">
        <v>-4175</v>
      </c>
      <c r="Q430" s="10">
        <v>179553</v>
      </c>
      <c r="R430" s="10">
        <v>228391</v>
      </c>
      <c r="S430" s="10">
        <v>5183</v>
      </c>
      <c r="T430" s="10">
        <v>233574</v>
      </c>
      <c r="U430" s="10">
        <v>0</v>
      </c>
      <c r="V430" s="10">
        <v>233574</v>
      </c>
      <c r="W430" s="10">
        <v>-54021</v>
      </c>
      <c r="X430" s="10">
        <v>0</v>
      </c>
      <c r="Y430" s="10">
        <v>251971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68243</v>
      </c>
      <c r="AH430" s="10"/>
      <c r="AJ430" s="24">
        <f t="shared" si="282"/>
        <v>-0.18693293497916502</v>
      </c>
      <c r="AK430" s="24">
        <f t="shared" si="283"/>
        <v>-0.1116870056278647</v>
      </c>
      <c r="AL430" s="24">
        <f t="shared" si="284"/>
        <v>0.37143494731341986</v>
      </c>
      <c r="AM430" s="24">
        <f t="shared" si="285"/>
        <v>-9.470084126110544E-3</v>
      </c>
      <c r="AN430" s="24">
        <f t="shared" si="286"/>
        <v>-3.1566947087035145E-3</v>
      </c>
    </row>
    <row r="431" spans="1:40" x14ac:dyDescent="0.25">
      <c r="A431" s="7" t="s">
        <v>908</v>
      </c>
      <c r="B431" s="7" t="s">
        <v>909</v>
      </c>
      <c r="C431" s="8" t="s">
        <v>235</v>
      </c>
      <c r="D431" s="9"/>
      <c r="E431" s="9"/>
      <c r="F431" s="9"/>
      <c r="G431" s="10">
        <v>0</v>
      </c>
      <c r="H431" s="10">
        <v>7874</v>
      </c>
      <c r="I431" s="10">
        <v>7822</v>
      </c>
      <c r="J431" s="10">
        <v>3598</v>
      </c>
      <c r="K431" s="10">
        <v>5652</v>
      </c>
      <c r="L431" s="10">
        <v>3884</v>
      </c>
      <c r="M431" s="10">
        <v>2263</v>
      </c>
      <c r="N431" s="10">
        <v>3849.25</v>
      </c>
      <c r="O431" s="10">
        <v>3517</v>
      </c>
      <c r="P431" s="10">
        <v>0</v>
      </c>
      <c r="Q431" s="10">
        <v>3517</v>
      </c>
      <c r="R431" s="10">
        <v>6789</v>
      </c>
      <c r="S431" s="10">
        <v>483</v>
      </c>
      <c r="T431" s="10">
        <v>7272</v>
      </c>
      <c r="U431" s="10">
        <v>0</v>
      </c>
      <c r="V431" s="10">
        <v>7272</v>
      </c>
      <c r="W431" s="10">
        <v>-3755</v>
      </c>
      <c r="X431" s="10">
        <v>0</v>
      </c>
      <c r="Y431" s="10">
        <v>7874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4357</v>
      </c>
      <c r="AH431" s="10"/>
      <c r="AJ431" s="24">
        <f t="shared" si="282"/>
        <v>-0.41735324407826985</v>
      </c>
      <c r="AK431" s="24">
        <f t="shared" si="283"/>
        <v>0.55413168360583298</v>
      </c>
      <c r="AL431" s="24">
        <f t="shared" si="284"/>
        <v>1.2388399203866931</v>
      </c>
      <c r="AM431" s="24">
        <f t="shared" si="285"/>
        <v>1.0272914521112255</v>
      </c>
      <c r="AN431" s="24">
        <f t="shared" si="286"/>
        <v>0.34243048403707516</v>
      </c>
    </row>
    <row r="432" spans="1:40" x14ac:dyDescent="0.25">
      <c r="A432" s="7" t="s">
        <v>910</v>
      </c>
      <c r="B432" s="7" t="s">
        <v>911</v>
      </c>
      <c r="C432" s="8" t="s">
        <v>235</v>
      </c>
      <c r="D432" s="9"/>
      <c r="E432" s="9"/>
      <c r="F432" s="9"/>
      <c r="G432" s="10">
        <v>0</v>
      </c>
      <c r="H432" s="10">
        <v>420</v>
      </c>
      <c r="I432" s="10">
        <v>268</v>
      </c>
      <c r="J432" s="10">
        <v>0</v>
      </c>
      <c r="K432" s="10">
        <v>1214</v>
      </c>
      <c r="L432" s="10">
        <v>678</v>
      </c>
      <c r="M432" s="10">
        <v>0</v>
      </c>
      <c r="N432" s="10">
        <v>473</v>
      </c>
      <c r="O432" s="10">
        <v>420</v>
      </c>
      <c r="P432" s="10">
        <v>0</v>
      </c>
      <c r="Q432" s="10">
        <v>420</v>
      </c>
      <c r="R432" s="10">
        <v>268</v>
      </c>
      <c r="S432" s="10">
        <v>0</v>
      </c>
      <c r="T432" s="10">
        <v>268</v>
      </c>
      <c r="U432" s="10">
        <v>0</v>
      </c>
      <c r="V432" s="10">
        <v>268</v>
      </c>
      <c r="W432" s="10">
        <v>152</v>
      </c>
      <c r="X432" s="10">
        <v>0</v>
      </c>
      <c r="Y432" s="10">
        <v>420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10">
        <v>0</v>
      </c>
      <c r="AG432" s="10">
        <v>0</v>
      </c>
      <c r="AH432" s="10"/>
      <c r="AJ432" s="24">
        <f t="shared" si="282"/>
        <v>-1</v>
      </c>
      <c r="AK432" s="24" t="e">
        <f t="shared" si="283"/>
        <v>#DIV/0!</v>
      </c>
      <c r="AL432" s="24">
        <f t="shared" si="284"/>
        <v>0</v>
      </c>
      <c r="AM432" s="24">
        <f t="shared" si="285"/>
        <v>-0.38053097345132741</v>
      </c>
      <c r="AN432" s="24">
        <f t="shared" si="286"/>
        <v>-0.12684365781710913</v>
      </c>
    </row>
    <row r="433" spans="1:40" x14ac:dyDescent="0.25">
      <c r="A433" s="7" t="s">
        <v>912</v>
      </c>
      <c r="B433" s="7" t="s">
        <v>913</v>
      </c>
      <c r="C433" s="8" t="s">
        <v>235</v>
      </c>
      <c r="D433" s="9"/>
      <c r="E433" s="9"/>
      <c r="F433" s="9"/>
      <c r="G433" s="10">
        <v>0</v>
      </c>
      <c r="H433" s="10">
        <v>22572</v>
      </c>
      <c r="I433" s="10">
        <v>22787</v>
      </c>
      <c r="J433" s="10">
        <v>4522</v>
      </c>
      <c r="K433" s="10">
        <v>13366</v>
      </c>
      <c r="L433" s="10">
        <v>28084</v>
      </c>
      <c r="M433" s="10">
        <v>66835</v>
      </c>
      <c r="N433" s="10">
        <v>28201.75</v>
      </c>
      <c r="O433" s="10">
        <v>20998</v>
      </c>
      <c r="P433" s="10">
        <v>0</v>
      </c>
      <c r="Q433" s="10">
        <v>20998</v>
      </c>
      <c r="R433" s="10">
        <v>22457</v>
      </c>
      <c r="S433" s="10">
        <v>1744</v>
      </c>
      <c r="T433" s="10">
        <v>24201</v>
      </c>
      <c r="U433" s="10">
        <v>0</v>
      </c>
      <c r="V433" s="10">
        <v>24201</v>
      </c>
      <c r="W433" s="10">
        <v>-3203</v>
      </c>
      <c r="X433" s="10">
        <v>0</v>
      </c>
      <c r="Y433" s="10">
        <v>22572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1574</v>
      </c>
      <c r="AH433" s="10"/>
      <c r="AJ433" s="24">
        <f t="shared" si="282"/>
        <v>1.3798248112804443</v>
      </c>
      <c r="AK433" s="24">
        <f t="shared" si="283"/>
        <v>-0.68582329617715265</v>
      </c>
      <c r="AL433" s="24">
        <f t="shared" si="284"/>
        <v>7.4959519954281364E-2</v>
      </c>
      <c r="AM433" s="24">
        <f t="shared" si="285"/>
        <v>-0.19626833784361203</v>
      </c>
      <c r="AN433" s="24">
        <f t="shared" si="286"/>
        <v>-6.5422779281204005E-2</v>
      </c>
    </row>
    <row r="434" spans="1:40" x14ac:dyDescent="0.25">
      <c r="A434" s="7" t="s">
        <v>914</v>
      </c>
      <c r="B434" s="7" t="s">
        <v>915</v>
      </c>
      <c r="C434" s="8" t="s">
        <v>235</v>
      </c>
      <c r="D434" s="9"/>
      <c r="E434" s="9"/>
      <c r="F434" s="9"/>
      <c r="G434" s="10">
        <v>0</v>
      </c>
      <c r="H434" s="10">
        <v>5249</v>
      </c>
      <c r="I434" s="10">
        <v>0</v>
      </c>
      <c r="J434" s="10">
        <v>0</v>
      </c>
      <c r="K434" s="10">
        <v>0</v>
      </c>
      <c r="L434" s="10">
        <v>107</v>
      </c>
      <c r="M434" s="10">
        <v>2950</v>
      </c>
      <c r="N434" s="10">
        <v>764.25</v>
      </c>
      <c r="O434" s="10">
        <v>5249</v>
      </c>
      <c r="P434" s="10">
        <v>-5249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5249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10">
        <v>0</v>
      </c>
      <c r="AG434" s="10">
        <v>0</v>
      </c>
      <c r="AH434" s="10"/>
      <c r="AJ434" s="24">
        <f t="shared" si="282"/>
        <v>26.570093457943926</v>
      </c>
      <c r="AK434" s="24">
        <f t="shared" si="283"/>
        <v>0.77932203389830512</v>
      </c>
      <c r="AL434" s="24">
        <f t="shared" si="284"/>
        <v>0</v>
      </c>
      <c r="AM434" s="24">
        <f t="shared" si="285"/>
        <v>48.056074766355138</v>
      </c>
      <c r="AN434" s="24">
        <f t="shared" si="286"/>
        <v>16.018691588785046</v>
      </c>
    </row>
    <row r="435" spans="1:40" x14ac:dyDescent="0.25">
      <c r="A435" s="7" t="s">
        <v>916</v>
      </c>
      <c r="B435" s="7" t="s">
        <v>917</v>
      </c>
      <c r="C435" s="8" t="s">
        <v>235</v>
      </c>
      <c r="D435" s="9"/>
      <c r="E435" s="9"/>
      <c r="F435" s="9"/>
      <c r="G435" s="10">
        <v>0</v>
      </c>
      <c r="H435" s="10">
        <v>209975</v>
      </c>
      <c r="I435" s="10">
        <v>242339</v>
      </c>
      <c r="J435" s="10">
        <v>223322</v>
      </c>
      <c r="K435" s="10">
        <v>123620</v>
      </c>
      <c r="L435" s="10">
        <v>222962</v>
      </c>
      <c r="M435" s="10">
        <v>203639</v>
      </c>
      <c r="N435" s="10">
        <v>193385.75</v>
      </c>
      <c r="O435" s="10">
        <v>209975</v>
      </c>
      <c r="P435" s="10">
        <v>0</v>
      </c>
      <c r="Q435" s="10">
        <v>209975</v>
      </c>
      <c r="R435" s="10">
        <v>229218</v>
      </c>
      <c r="S435" s="10">
        <v>13121</v>
      </c>
      <c r="T435" s="10">
        <v>242339</v>
      </c>
      <c r="U435" s="10">
        <v>0</v>
      </c>
      <c r="V435" s="10">
        <v>242339</v>
      </c>
      <c r="W435" s="10">
        <v>-32364</v>
      </c>
      <c r="X435" s="10">
        <v>0</v>
      </c>
      <c r="Y435" s="10">
        <v>209975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/>
      <c r="AJ435" s="24">
        <f t="shared" si="282"/>
        <v>-8.6664992240830283E-2</v>
      </c>
      <c r="AK435" s="24">
        <f t="shared" si="283"/>
        <v>3.1113882900623162E-2</v>
      </c>
      <c r="AL435" s="24">
        <f t="shared" si="284"/>
        <v>0</v>
      </c>
      <c r="AM435" s="24">
        <f t="shared" si="285"/>
        <v>-5.8247593760371724E-2</v>
      </c>
      <c r="AN435" s="24">
        <f t="shared" si="286"/>
        <v>-1.9415864586790576E-2</v>
      </c>
    </row>
    <row r="436" spans="1:40" x14ac:dyDescent="0.25">
      <c r="A436" s="7" t="s">
        <v>918</v>
      </c>
      <c r="B436" s="7" t="s">
        <v>919</v>
      </c>
      <c r="C436" s="8" t="s">
        <v>235</v>
      </c>
      <c r="D436" s="9"/>
      <c r="E436" s="9"/>
      <c r="F436" s="9"/>
      <c r="G436" s="10">
        <v>0</v>
      </c>
      <c r="H436" s="10">
        <v>47244</v>
      </c>
      <c r="I436" s="10">
        <v>41986</v>
      </c>
      <c r="J436" s="10">
        <v>2891</v>
      </c>
      <c r="K436" s="10">
        <v>65207</v>
      </c>
      <c r="L436" s="10">
        <v>-10736</v>
      </c>
      <c r="M436" s="10">
        <v>345412</v>
      </c>
      <c r="N436" s="10">
        <v>100693.5</v>
      </c>
      <c r="O436" s="10">
        <v>41995</v>
      </c>
      <c r="P436" s="10">
        <v>0</v>
      </c>
      <c r="Q436" s="10">
        <v>41995</v>
      </c>
      <c r="R436" s="10">
        <v>41986</v>
      </c>
      <c r="S436" s="10">
        <v>0</v>
      </c>
      <c r="T436" s="10">
        <v>41986</v>
      </c>
      <c r="U436" s="10">
        <v>0</v>
      </c>
      <c r="V436" s="10">
        <v>41986</v>
      </c>
      <c r="W436" s="10">
        <v>9</v>
      </c>
      <c r="X436" s="10">
        <v>0</v>
      </c>
      <c r="Y436" s="10">
        <v>47244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10">
        <v>5249</v>
      </c>
      <c r="AH436" s="10"/>
      <c r="AJ436" s="24">
        <f t="shared" si="282"/>
        <v>-33.173248882265277</v>
      </c>
      <c r="AK436" s="24">
        <f t="shared" si="283"/>
        <v>-0.8784205528470348</v>
      </c>
      <c r="AL436" s="24">
        <f t="shared" si="284"/>
        <v>0.12499107036551971</v>
      </c>
      <c r="AM436" s="24">
        <f t="shared" si="285"/>
        <v>-5.4005216095380026</v>
      </c>
      <c r="AN436" s="24">
        <f t="shared" si="286"/>
        <v>-1.8001738698460008</v>
      </c>
    </row>
    <row r="437" spans="1:40" x14ac:dyDescent="0.25">
      <c r="A437" s="7" t="s">
        <v>920</v>
      </c>
      <c r="B437" s="7" t="s">
        <v>921</v>
      </c>
      <c r="C437" s="8" t="s">
        <v>235</v>
      </c>
      <c r="D437" s="9"/>
      <c r="E437" s="9"/>
      <c r="F437" s="9"/>
      <c r="G437" s="10">
        <v>0</v>
      </c>
      <c r="H437" s="10">
        <v>235022</v>
      </c>
      <c r="I437" s="10">
        <v>397010</v>
      </c>
      <c r="J437" s="10">
        <v>195337</v>
      </c>
      <c r="K437" s="10">
        <v>794090</v>
      </c>
      <c r="L437" s="10">
        <v>628006</v>
      </c>
      <c r="M437" s="10">
        <v>558842</v>
      </c>
      <c r="N437" s="10">
        <v>544068.75</v>
      </c>
      <c r="O437" s="10">
        <v>235022</v>
      </c>
      <c r="P437" s="10">
        <v>0</v>
      </c>
      <c r="Q437" s="10">
        <v>235022</v>
      </c>
      <c r="R437" s="10">
        <v>263528</v>
      </c>
      <c r="S437" s="10">
        <v>133482</v>
      </c>
      <c r="T437" s="10">
        <v>397010</v>
      </c>
      <c r="U437" s="10">
        <v>0</v>
      </c>
      <c r="V437" s="10">
        <v>397010</v>
      </c>
      <c r="W437" s="10">
        <v>-161988</v>
      </c>
      <c r="X437" s="10">
        <v>0</v>
      </c>
      <c r="Y437" s="10">
        <v>235022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/>
      <c r="AJ437" s="24">
        <f t="shared" si="282"/>
        <v>-0.1101327057384802</v>
      </c>
      <c r="AK437" s="24">
        <f t="shared" si="283"/>
        <v>-0.57944821613264574</v>
      </c>
      <c r="AL437" s="24">
        <f t="shared" si="284"/>
        <v>0</v>
      </c>
      <c r="AM437" s="24">
        <f t="shared" si="285"/>
        <v>-0.62576472199310196</v>
      </c>
      <c r="AN437" s="24">
        <f t="shared" si="286"/>
        <v>-0.20858824066436732</v>
      </c>
    </row>
    <row r="438" spans="1:40" x14ac:dyDescent="0.25">
      <c r="A438" s="7" t="s">
        <v>922</v>
      </c>
      <c r="B438" s="7" t="s">
        <v>923</v>
      </c>
      <c r="C438" s="8" t="s">
        <v>235</v>
      </c>
      <c r="D438" s="9"/>
      <c r="E438" s="9"/>
      <c r="F438" s="9"/>
      <c r="G438" s="10">
        <v>0</v>
      </c>
      <c r="H438" s="10">
        <v>57743</v>
      </c>
      <c r="I438" s="10">
        <v>53512</v>
      </c>
      <c r="J438" s="10">
        <v>25696</v>
      </c>
      <c r="K438" s="10">
        <v>21810</v>
      </c>
      <c r="L438" s="10">
        <v>27823</v>
      </c>
      <c r="M438" s="10">
        <v>20370</v>
      </c>
      <c r="N438" s="10">
        <v>23924.75</v>
      </c>
      <c r="O438" s="10">
        <v>28347</v>
      </c>
      <c r="P438" s="10">
        <v>0</v>
      </c>
      <c r="Q438" s="10">
        <v>28347</v>
      </c>
      <c r="R438" s="10">
        <v>53512</v>
      </c>
      <c r="S438" s="10">
        <v>0</v>
      </c>
      <c r="T438" s="10">
        <v>53512</v>
      </c>
      <c r="U438" s="10">
        <v>0</v>
      </c>
      <c r="V438" s="10">
        <v>53512</v>
      </c>
      <c r="W438" s="10">
        <v>-25165</v>
      </c>
      <c r="X438" s="10">
        <v>0</v>
      </c>
      <c r="Y438" s="10">
        <v>57743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29396</v>
      </c>
      <c r="AH438" s="10"/>
      <c r="AJ438" s="24">
        <f t="shared" si="282"/>
        <v>-0.26787190453940984</v>
      </c>
      <c r="AK438" s="24">
        <f t="shared" si="283"/>
        <v>0.39160530191458026</v>
      </c>
      <c r="AL438" s="24">
        <f t="shared" si="284"/>
        <v>1.0370056796133629</v>
      </c>
      <c r="AM438" s="24">
        <f t="shared" si="285"/>
        <v>1.0753692987815835</v>
      </c>
      <c r="AN438" s="24">
        <f t="shared" si="286"/>
        <v>0.35845643292719448</v>
      </c>
    </row>
    <row r="439" spans="1:40" x14ac:dyDescent="0.25">
      <c r="A439" s="7" t="s">
        <v>924</v>
      </c>
      <c r="B439" s="7" t="s">
        <v>925</v>
      </c>
      <c r="C439" s="8" t="s">
        <v>235</v>
      </c>
      <c r="D439" s="9"/>
      <c r="E439" s="9"/>
      <c r="F439" s="9"/>
      <c r="G439" s="10">
        <v>0</v>
      </c>
      <c r="H439" s="10">
        <v>18373</v>
      </c>
      <c r="I439" s="10">
        <v>17088</v>
      </c>
      <c r="J439" s="10">
        <v>14009</v>
      </c>
      <c r="K439" s="10">
        <v>12264</v>
      </c>
      <c r="L439" s="10">
        <v>12244</v>
      </c>
      <c r="M439" s="10">
        <v>27231</v>
      </c>
      <c r="N439" s="10">
        <v>16437</v>
      </c>
      <c r="O439" s="10">
        <v>16273</v>
      </c>
      <c r="P439" s="10">
        <v>2415</v>
      </c>
      <c r="Q439" s="10">
        <v>18688</v>
      </c>
      <c r="R439" s="10">
        <v>17088</v>
      </c>
      <c r="S439" s="10">
        <v>0</v>
      </c>
      <c r="T439" s="10">
        <v>17088</v>
      </c>
      <c r="U439" s="10">
        <v>0</v>
      </c>
      <c r="V439" s="10">
        <v>17088</v>
      </c>
      <c r="W439" s="10">
        <v>1600</v>
      </c>
      <c r="X439" s="10">
        <v>0</v>
      </c>
      <c r="Y439" s="10">
        <v>18373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2100</v>
      </c>
      <c r="AH439" s="10"/>
      <c r="AJ439" s="24">
        <f t="shared" si="282"/>
        <v>1.2240280953936622</v>
      </c>
      <c r="AK439" s="24">
        <f t="shared" si="283"/>
        <v>-0.40240901913260624</v>
      </c>
      <c r="AL439" s="24">
        <f t="shared" si="284"/>
        <v>0.12904811651201376</v>
      </c>
      <c r="AM439" s="24">
        <f t="shared" si="285"/>
        <v>0.50057170859196343</v>
      </c>
      <c r="AN439" s="24">
        <f t="shared" si="286"/>
        <v>0.16685723619732115</v>
      </c>
    </row>
    <row r="440" spans="1:40" x14ac:dyDescent="0.25">
      <c r="A440" s="7" t="s">
        <v>926</v>
      </c>
      <c r="B440" s="7" t="s">
        <v>927</v>
      </c>
      <c r="C440" s="8" t="s">
        <v>235</v>
      </c>
      <c r="D440" s="9"/>
      <c r="E440" s="9"/>
      <c r="F440" s="9"/>
      <c r="G440" s="10">
        <v>0</v>
      </c>
      <c r="H440" s="10">
        <v>18898</v>
      </c>
      <c r="I440" s="10">
        <v>11916</v>
      </c>
      <c r="J440" s="10">
        <v>472</v>
      </c>
      <c r="K440" s="10">
        <v>3991</v>
      </c>
      <c r="L440" s="10">
        <v>62704</v>
      </c>
      <c r="M440" s="10">
        <v>37961</v>
      </c>
      <c r="N440" s="10">
        <v>26282</v>
      </c>
      <c r="O440" s="10">
        <v>3150</v>
      </c>
      <c r="P440" s="10">
        <v>6500</v>
      </c>
      <c r="Q440" s="10">
        <v>9650</v>
      </c>
      <c r="R440" s="10">
        <v>577</v>
      </c>
      <c r="S440" s="10">
        <v>11339</v>
      </c>
      <c r="T440" s="10">
        <v>11916</v>
      </c>
      <c r="U440" s="10">
        <v>0</v>
      </c>
      <c r="V440" s="10">
        <v>11916</v>
      </c>
      <c r="W440" s="10">
        <v>-2266</v>
      </c>
      <c r="X440" s="10">
        <v>0</v>
      </c>
      <c r="Y440" s="10">
        <v>18898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10">
        <v>15748</v>
      </c>
      <c r="AH440" s="10"/>
      <c r="AJ440" s="24">
        <f t="shared" si="282"/>
        <v>-0.39460002551671347</v>
      </c>
      <c r="AK440" s="24">
        <f t="shared" si="283"/>
        <v>-0.91702009957588049</v>
      </c>
      <c r="AL440" s="24">
        <f t="shared" si="284"/>
        <v>4.999365079365079</v>
      </c>
      <c r="AM440" s="24">
        <f t="shared" si="285"/>
        <v>-0.69861571829548352</v>
      </c>
      <c r="AN440" s="24">
        <f t="shared" si="286"/>
        <v>-0.23287190609849451</v>
      </c>
    </row>
    <row r="441" spans="1:40" x14ac:dyDescent="0.25">
      <c r="A441" s="7" t="s">
        <v>928</v>
      </c>
      <c r="B441" s="7" t="s">
        <v>929</v>
      </c>
      <c r="C441" s="8" t="s">
        <v>235</v>
      </c>
      <c r="D441" s="9"/>
      <c r="E441" s="9"/>
      <c r="F441" s="9"/>
      <c r="G441" s="10">
        <v>0</v>
      </c>
      <c r="H441" s="10">
        <v>18018</v>
      </c>
      <c r="I441" s="10">
        <v>26249</v>
      </c>
      <c r="J441" s="10">
        <v>28263</v>
      </c>
      <c r="K441" s="10">
        <v>-271</v>
      </c>
      <c r="L441" s="10">
        <v>58413</v>
      </c>
      <c r="M441" s="10">
        <v>53697</v>
      </c>
      <c r="N441" s="10">
        <v>35025.5</v>
      </c>
      <c r="O441" s="10">
        <v>15748</v>
      </c>
      <c r="P441" s="10">
        <v>4202</v>
      </c>
      <c r="Q441" s="10">
        <v>19950</v>
      </c>
      <c r="R441" s="10">
        <v>26249</v>
      </c>
      <c r="S441" s="10">
        <v>0</v>
      </c>
      <c r="T441" s="10">
        <v>26249</v>
      </c>
      <c r="U441" s="10">
        <v>0</v>
      </c>
      <c r="V441" s="10">
        <v>26249</v>
      </c>
      <c r="W441" s="10">
        <v>-6299</v>
      </c>
      <c r="X441" s="10">
        <v>0</v>
      </c>
      <c r="Y441" s="10">
        <v>18018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2270</v>
      </c>
      <c r="AH441" s="10"/>
      <c r="AJ441" s="24">
        <f t="shared" si="282"/>
        <v>-8.0735452724564741E-2</v>
      </c>
      <c r="AK441" s="24">
        <f t="shared" si="283"/>
        <v>-0.70672477047134852</v>
      </c>
      <c r="AL441" s="24">
        <f t="shared" si="284"/>
        <v>0.14414528829057657</v>
      </c>
      <c r="AM441" s="24">
        <f t="shared" si="285"/>
        <v>-0.6915412664988958</v>
      </c>
      <c r="AN441" s="24">
        <f t="shared" si="286"/>
        <v>-0.23051375549963193</v>
      </c>
    </row>
    <row r="442" spans="1:40" x14ac:dyDescent="0.25">
      <c r="A442" s="7" t="s">
        <v>930</v>
      </c>
      <c r="B442" s="7" t="s">
        <v>931</v>
      </c>
      <c r="C442" s="8" t="s">
        <v>235</v>
      </c>
      <c r="D442" s="9"/>
      <c r="E442" s="9"/>
      <c r="F442" s="9"/>
      <c r="G442" s="10">
        <v>0</v>
      </c>
      <c r="H442" s="10">
        <v>68349</v>
      </c>
      <c r="I442" s="10">
        <v>57444</v>
      </c>
      <c r="J442" s="10">
        <v>51610</v>
      </c>
      <c r="K442" s="10">
        <v>113014</v>
      </c>
      <c r="L442" s="10">
        <v>103652</v>
      </c>
      <c r="M442" s="10">
        <v>68508</v>
      </c>
      <c r="N442" s="10">
        <v>84196</v>
      </c>
      <c r="O442" s="10">
        <v>90753</v>
      </c>
      <c r="P442" s="10">
        <v>-11890</v>
      </c>
      <c r="Q442" s="10">
        <v>78863</v>
      </c>
      <c r="R442" s="10">
        <v>70096</v>
      </c>
      <c r="S442" s="10">
        <v>0</v>
      </c>
      <c r="T442" s="10">
        <v>70096</v>
      </c>
      <c r="U442" s="10">
        <v>0</v>
      </c>
      <c r="V442" s="10">
        <v>70096</v>
      </c>
      <c r="W442" s="10">
        <v>8767</v>
      </c>
      <c r="X442" s="10">
        <v>0</v>
      </c>
      <c r="Y442" s="10">
        <v>68349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-22404</v>
      </c>
      <c r="AH442" s="10"/>
      <c r="AJ442" s="24">
        <f t="shared" si="282"/>
        <v>-0.33905761586848299</v>
      </c>
      <c r="AK442" s="24">
        <f t="shared" si="283"/>
        <v>0.3247066036083377</v>
      </c>
      <c r="AL442" s="24">
        <f t="shared" si="284"/>
        <v>-0.24686787213645831</v>
      </c>
      <c r="AM442" s="24">
        <f t="shared" si="285"/>
        <v>-0.34059159495234054</v>
      </c>
      <c r="AN442" s="24">
        <f t="shared" si="286"/>
        <v>-0.11353053165078018</v>
      </c>
    </row>
    <row r="443" spans="1:40" x14ac:dyDescent="0.25">
      <c r="A443" s="7" t="s">
        <v>932</v>
      </c>
      <c r="B443" s="7" t="s">
        <v>933</v>
      </c>
      <c r="C443" s="8" t="s">
        <v>235</v>
      </c>
      <c r="D443" s="9"/>
      <c r="E443" s="9"/>
      <c r="F443" s="9"/>
      <c r="G443" s="10">
        <v>0</v>
      </c>
      <c r="H443" s="10">
        <v>12599</v>
      </c>
      <c r="I443" s="10">
        <v>17124</v>
      </c>
      <c r="J443" s="10">
        <v>18638</v>
      </c>
      <c r="K443" s="10">
        <v>48369</v>
      </c>
      <c r="L443" s="10">
        <v>23948</v>
      </c>
      <c r="M443" s="10">
        <v>14653</v>
      </c>
      <c r="N443" s="10">
        <v>26402</v>
      </c>
      <c r="O443" s="10">
        <v>12599</v>
      </c>
      <c r="P443" s="10">
        <v>4835</v>
      </c>
      <c r="Q443" s="10">
        <v>17434</v>
      </c>
      <c r="R443" s="10">
        <v>17568</v>
      </c>
      <c r="S443" s="10">
        <v>1355</v>
      </c>
      <c r="T443" s="10">
        <v>18923</v>
      </c>
      <c r="U443" s="10">
        <v>0</v>
      </c>
      <c r="V443" s="10">
        <v>18923</v>
      </c>
      <c r="W443" s="10">
        <v>-1489</v>
      </c>
      <c r="X443" s="10">
        <v>0</v>
      </c>
      <c r="Y443" s="10">
        <v>12599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/>
      <c r="AJ443" s="24">
        <f t="shared" si="282"/>
        <v>-0.38813262067813598</v>
      </c>
      <c r="AK443" s="24">
        <f t="shared" si="283"/>
        <v>-0.14017607315908004</v>
      </c>
      <c r="AL443" s="24">
        <f t="shared" si="284"/>
        <v>0</v>
      </c>
      <c r="AM443" s="24">
        <f t="shared" si="285"/>
        <v>-0.47390178720561216</v>
      </c>
      <c r="AN443" s="24">
        <f t="shared" si="286"/>
        <v>-0.15796726240187073</v>
      </c>
    </row>
    <row r="444" spans="1:40" x14ac:dyDescent="0.25">
      <c r="A444" s="7" t="s">
        <v>934</v>
      </c>
      <c r="B444" s="7" t="s">
        <v>935</v>
      </c>
      <c r="C444" s="8" t="s">
        <v>235</v>
      </c>
      <c r="D444" s="9"/>
      <c r="E444" s="9"/>
      <c r="F444" s="9"/>
      <c r="G444" s="10">
        <v>0</v>
      </c>
      <c r="H444" s="10">
        <v>0</v>
      </c>
      <c r="I444" s="10">
        <v>115173</v>
      </c>
      <c r="J444" s="10">
        <v>26567</v>
      </c>
      <c r="K444" s="10">
        <v>-11102</v>
      </c>
      <c r="L444" s="10">
        <v>17113</v>
      </c>
      <c r="M444" s="10">
        <v>221947</v>
      </c>
      <c r="N444" s="10">
        <v>63631.25</v>
      </c>
      <c r="O444" s="10">
        <v>0</v>
      </c>
      <c r="P444" s="10">
        <v>0</v>
      </c>
      <c r="Q444" s="10">
        <v>0</v>
      </c>
      <c r="R444" s="10">
        <v>118269</v>
      </c>
      <c r="S444" s="10">
        <v>28137</v>
      </c>
      <c r="T444" s="10">
        <v>146406</v>
      </c>
      <c r="U444" s="10">
        <v>0</v>
      </c>
      <c r="V444" s="10">
        <v>146406</v>
      </c>
      <c r="W444" s="10">
        <v>-146406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/>
      <c r="AL444" s="24"/>
    </row>
    <row r="445" spans="1:40" x14ac:dyDescent="0.25">
      <c r="A445" s="7" t="s">
        <v>936</v>
      </c>
      <c r="B445" s="7" t="s">
        <v>937</v>
      </c>
      <c r="C445" s="8" t="s">
        <v>235</v>
      </c>
      <c r="D445" s="9"/>
      <c r="E445" s="9"/>
      <c r="F445" s="9"/>
      <c r="G445" s="10">
        <v>0</v>
      </c>
      <c r="H445" s="10">
        <v>5249</v>
      </c>
      <c r="I445" s="10">
        <v>6530</v>
      </c>
      <c r="J445" s="10">
        <v>7807</v>
      </c>
      <c r="K445" s="10">
        <v>7668</v>
      </c>
      <c r="L445" s="10">
        <v>4746</v>
      </c>
      <c r="M445" s="10">
        <v>6867</v>
      </c>
      <c r="N445" s="10">
        <v>6772</v>
      </c>
      <c r="O445" s="10">
        <v>5249</v>
      </c>
      <c r="P445" s="10">
        <v>-1251</v>
      </c>
      <c r="Q445" s="10">
        <v>3998</v>
      </c>
      <c r="R445" s="10">
        <v>7532</v>
      </c>
      <c r="S445" s="10">
        <v>21</v>
      </c>
      <c r="T445" s="10">
        <v>7553</v>
      </c>
      <c r="U445" s="10">
        <v>0</v>
      </c>
      <c r="V445" s="10">
        <v>7553</v>
      </c>
      <c r="W445" s="10">
        <v>-3555</v>
      </c>
      <c r="X445" s="10">
        <v>0</v>
      </c>
      <c r="Y445" s="10">
        <v>5249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/>
      <c r="AJ445" s="24">
        <f t="shared" ref="AJ445:AJ446" si="287">(M445-L445)/L445</f>
        <v>0.44690265486725661</v>
      </c>
      <c r="AK445" s="24">
        <f t="shared" ref="AK445:AK446" si="288">(O445-M445)/M445</f>
        <v>-0.23561963011504297</v>
      </c>
      <c r="AL445" s="24">
        <f t="shared" ref="AL445:AL446" si="289">AG445/O445</f>
        <v>0</v>
      </c>
      <c r="AM445" s="24">
        <f t="shared" ref="AM445:AM446" si="290">(Y445-L445)/L445</f>
        <v>0.10598398651495997</v>
      </c>
      <c r="AN445" s="24">
        <f t="shared" ref="AN445:AN446" si="291">AM445/3</f>
        <v>3.5327995504986658E-2</v>
      </c>
    </row>
    <row r="446" spans="1:40" x14ac:dyDescent="0.25">
      <c r="A446" s="7" t="s">
        <v>938</v>
      </c>
      <c r="B446" s="7" t="s">
        <v>939</v>
      </c>
      <c r="C446" s="8" t="s">
        <v>235</v>
      </c>
      <c r="D446" s="9"/>
      <c r="E446" s="9"/>
      <c r="F446" s="9"/>
      <c r="G446" s="10">
        <v>0</v>
      </c>
      <c r="H446" s="10">
        <v>2100</v>
      </c>
      <c r="I446" s="10">
        <v>2458</v>
      </c>
      <c r="J446" s="10">
        <v>1823</v>
      </c>
      <c r="K446" s="10">
        <v>6211</v>
      </c>
      <c r="L446" s="10">
        <v>3205</v>
      </c>
      <c r="M446" s="10">
        <v>2457</v>
      </c>
      <c r="N446" s="10">
        <v>3424</v>
      </c>
      <c r="O446" s="10">
        <v>2100</v>
      </c>
      <c r="P446" s="10">
        <v>0</v>
      </c>
      <c r="Q446" s="10">
        <v>2100</v>
      </c>
      <c r="R446" s="10">
        <v>2589</v>
      </c>
      <c r="S446" s="10">
        <v>0</v>
      </c>
      <c r="T446" s="10">
        <v>2589</v>
      </c>
      <c r="U446" s="10">
        <v>0</v>
      </c>
      <c r="V446" s="10">
        <v>2589</v>
      </c>
      <c r="W446" s="10">
        <v>-489</v>
      </c>
      <c r="X446" s="10">
        <v>0</v>
      </c>
      <c r="Y446" s="10">
        <v>2100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/>
      <c r="AJ446" s="24">
        <f t="shared" si="287"/>
        <v>-0.23338533541341655</v>
      </c>
      <c r="AK446" s="24">
        <f t="shared" si="288"/>
        <v>-0.14529914529914531</v>
      </c>
      <c r="AL446" s="24">
        <f t="shared" si="289"/>
        <v>0</v>
      </c>
      <c r="AM446" s="24">
        <f t="shared" si="290"/>
        <v>-0.34477379095163807</v>
      </c>
      <c r="AN446" s="24">
        <f t="shared" si="291"/>
        <v>-0.11492459698387936</v>
      </c>
    </row>
    <row r="447" spans="1:40" x14ac:dyDescent="0.25">
      <c r="A447" s="7" t="s">
        <v>940</v>
      </c>
      <c r="B447" s="7" t="s">
        <v>941</v>
      </c>
      <c r="C447" s="8" t="s">
        <v>235</v>
      </c>
      <c r="D447" s="9"/>
      <c r="E447" s="9"/>
      <c r="F447" s="9"/>
      <c r="G447" s="10">
        <v>0</v>
      </c>
      <c r="H447" s="10">
        <v>0</v>
      </c>
      <c r="I447" s="10">
        <v>0</v>
      </c>
      <c r="J447" s="10">
        <v>2323</v>
      </c>
      <c r="K447" s="10">
        <v>126</v>
      </c>
      <c r="L447" s="10">
        <v>0</v>
      </c>
      <c r="M447" s="10">
        <v>0</v>
      </c>
      <c r="N447" s="10">
        <v>612.25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/>
      <c r="AL447" s="24"/>
    </row>
    <row r="448" spans="1:40" x14ac:dyDescent="0.25">
      <c r="A448" s="7" t="s">
        <v>942</v>
      </c>
      <c r="B448" s="7" t="s">
        <v>943</v>
      </c>
      <c r="C448" s="8" t="s">
        <v>235</v>
      </c>
      <c r="D448" s="9"/>
      <c r="E448" s="9"/>
      <c r="F448" s="9"/>
      <c r="G448" s="10">
        <v>0</v>
      </c>
      <c r="H448" s="10">
        <v>12599</v>
      </c>
      <c r="I448" s="10">
        <v>15854</v>
      </c>
      <c r="J448" s="10">
        <v>0</v>
      </c>
      <c r="K448" s="10">
        <v>0</v>
      </c>
      <c r="L448" s="10">
        <v>3622</v>
      </c>
      <c r="M448" s="10">
        <v>5452</v>
      </c>
      <c r="N448" s="10">
        <v>2268.5</v>
      </c>
      <c r="O448" s="10">
        <v>6299</v>
      </c>
      <c r="P448" s="10">
        <v>0</v>
      </c>
      <c r="Q448" s="10">
        <v>6299</v>
      </c>
      <c r="R448" s="10">
        <v>9554</v>
      </c>
      <c r="S448" s="10">
        <v>0</v>
      </c>
      <c r="T448" s="10">
        <v>9554</v>
      </c>
      <c r="U448" s="10">
        <v>0</v>
      </c>
      <c r="V448" s="10">
        <v>9554</v>
      </c>
      <c r="W448" s="10">
        <v>-3255</v>
      </c>
      <c r="X448" s="10">
        <v>0</v>
      </c>
      <c r="Y448" s="10">
        <v>12599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10">
        <v>6300</v>
      </c>
      <c r="AH448" s="10"/>
      <c r="AJ448" s="24">
        <f t="shared" ref="AJ448" si="292">(M448-L448)/L448</f>
        <v>0.50524572059635564</v>
      </c>
      <c r="AK448" s="24">
        <f t="shared" ref="AK448" si="293">(O448-M448)/M448</f>
        <v>0.1553558327219369</v>
      </c>
      <c r="AL448" s="24">
        <f t="shared" ref="AL448" si="294">AG448/O448</f>
        <v>1.0001587553579934</v>
      </c>
      <c r="AM448" s="24">
        <f t="shared" ref="AM448" si="295">(Y448-L448)/L448</f>
        <v>2.4784649364991718</v>
      </c>
      <c r="AN448" s="24">
        <f t="shared" ref="AN448" si="296">AM448/3</f>
        <v>0.82615497883305722</v>
      </c>
    </row>
    <row r="449" spans="1:40" x14ac:dyDescent="0.25">
      <c r="A449" s="7" t="s">
        <v>944</v>
      </c>
      <c r="B449" s="7" t="s">
        <v>945</v>
      </c>
      <c r="C449" s="8" t="s">
        <v>235</v>
      </c>
      <c r="D449" s="9"/>
      <c r="E449" s="9"/>
      <c r="F449" s="9"/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/>
      <c r="AL449" s="24"/>
    </row>
    <row r="450" spans="1:40" ht="15.75" thickBot="1" x14ac:dyDescent="0.3">
      <c r="A450" s="15" t="s">
        <v>946</v>
      </c>
      <c r="B450" s="16" t="s">
        <v>947</v>
      </c>
      <c r="C450" s="16"/>
      <c r="D450" s="17">
        <v>0</v>
      </c>
      <c r="E450" s="17">
        <v>0</v>
      </c>
      <c r="F450" s="17">
        <v>0</v>
      </c>
      <c r="G450" s="17">
        <v>0</v>
      </c>
      <c r="H450" s="17">
        <v>1810445</v>
      </c>
      <c r="I450" s="17">
        <v>1880211</v>
      </c>
      <c r="J450" s="17">
        <v>1316278</v>
      </c>
      <c r="K450" s="17">
        <v>2015779</v>
      </c>
      <c r="L450" s="17">
        <v>1892708</v>
      </c>
      <c r="M450" s="17">
        <v>2640136</v>
      </c>
      <c r="N450" s="17">
        <v>1966225.25</v>
      </c>
      <c r="O450" s="17">
        <v>1619388</v>
      </c>
      <c r="P450" s="17">
        <v>-2390</v>
      </c>
      <c r="Q450" s="17">
        <v>1616998</v>
      </c>
      <c r="R450" s="17">
        <v>1835850</v>
      </c>
      <c r="S450" s="17">
        <v>221805</v>
      </c>
      <c r="T450" s="17">
        <v>2057655</v>
      </c>
      <c r="U450" s="17">
        <v>0</v>
      </c>
      <c r="V450" s="17">
        <v>2057655</v>
      </c>
      <c r="W450" s="17">
        <v>-440657</v>
      </c>
      <c r="X450" s="17">
        <v>0</v>
      </c>
      <c r="Y450" s="17">
        <v>1810445</v>
      </c>
      <c r="Z450" s="17">
        <v>0</v>
      </c>
      <c r="AA450" s="17">
        <v>0</v>
      </c>
      <c r="AB450" s="17">
        <v>0</v>
      </c>
      <c r="AC450" s="17">
        <v>0</v>
      </c>
      <c r="AD450" s="17">
        <v>0</v>
      </c>
      <c r="AE450" s="17">
        <v>0</v>
      </c>
      <c r="AF450" s="17">
        <v>0</v>
      </c>
      <c r="AG450" s="17">
        <v>191057</v>
      </c>
      <c r="AH450" s="17">
        <v>0</v>
      </c>
      <c r="AJ450" s="24">
        <f t="shared" ref="AJ450:AJ454" si="297">(M450-L450)/L450</f>
        <v>0.39489873768167094</v>
      </c>
      <c r="AK450" s="24">
        <f t="shared" ref="AK450:AK454" si="298">(O450-M450)/M450</f>
        <v>-0.38662705254577795</v>
      </c>
      <c r="AL450" s="24">
        <f t="shared" ref="AL450:AL454" si="299">AG450/O450</f>
        <v>0.11798099034944065</v>
      </c>
      <c r="AM450" s="24">
        <f t="shared" ref="AM450:AM454" si="300">(Y450-L450)/L450</f>
        <v>-4.3463122679251107E-2</v>
      </c>
      <c r="AN450" s="24">
        <f t="shared" ref="AN450:AN454" si="301">AM450/3</f>
        <v>-1.4487707559750368E-2</v>
      </c>
    </row>
    <row r="451" spans="1:40" ht="15.75" thickTop="1" x14ac:dyDescent="0.25">
      <c r="A451" s="7" t="s">
        <v>948</v>
      </c>
      <c r="B451" s="7" t="s">
        <v>949</v>
      </c>
      <c r="C451" s="8" t="s">
        <v>235</v>
      </c>
      <c r="D451" s="9"/>
      <c r="E451" s="9"/>
      <c r="F451" s="9"/>
      <c r="G451" s="10">
        <v>0</v>
      </c>
      <c r="H451" s="10">
        <v>538904</v>
      </c>
      <c r="I451" s="10">
        <v>307525</v>
      </c>
      <c r="J451" s="10">
        <v>312539</v>
      </c>
      <c r="K451" s="10">
        <v>432137</v>
      </c>
      <c r="L451" s="10">
        <v>570823</v>
      </c>
      <c r="M451" s="10">
        <v>355886</v>
      </c>
      <c r="N451" s="10">
        <v>417846.25</v>
      </c>
      <c r="O451" s="10">
        <v>527091</v>
      </c>
      <c r="P451" s="10">
        <v>-2000</v>
      </c>
      <c r="Q451" s="10">
        <v>525091</v>
      </c>
      <c r="R451" s="10">
        <v>340213</v>
      </c>
      <c r="S451" s="10">
        <v>0</v>
      </c>
      <c r="T451" s="10">
        <v>340213</v>
      </c>
      <c r="U451" s="10">
        <v>0</v>
      </c>
      <c r="V451" s="10">
        <v>340213</v>
      </c>
      <c r="W451" s="10">
        <v>184878</v>
      </c>
      <c r="X451" s="10">
        <v>0</v>
      </c>
      <c r="Y451" s="10">
        <v>538904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11813</v>
      </c>
      <c r="AH451" s="10"/>
      <c r="AJ451" s="24">
        <f t="shared" si="297"/>
        <v>-0.37653878697950155</v>
      </c>
      <c r="AK451" s="24">
        <f t="shared" si="298"/>
        <v>0.48106697088393474</v>
      </c>
      <c r="AL451" s="24">
        <f t="shared" si="299"/>
        <v>2.2411689822061088E-2</v>
      </c>
      <c r="AM451" s="24">
        <f t="shared" si="300"/>
        <v>-5.5917508579717355E-2</v>
      </c>
      <c r="AN451" s="24">
        <f t="shared" si="301"/>
        <v>-1.8639169526572453E-2</v>
      </c>
    </row>
    <row r="452" spans="1:40" x14ac:dyDescent="0.25">
      <c r="A452" s="7" t="s">
        <v>950</v>
      </c>
      <c r="B452" s="7" t="s">
        <v>951</v>
      </c>
      <c r="C452" s="8" t="s">
        <v>235</v>
      </c>
      <c r="D452" s="9"/>
      <c r="E452" s="9"/>
      <c r="F452" s="9"/>
      <c r="G452" s="10">
        <v>0</v>
      </c>
      <c r="H452" s="10">
        <v>4606</v>
      </c>
      <c r="I452" s="10">
        <v>6389</v>
      </c>
      <c r="J452" s="10">
        <v>2756</v>
      </c>
      <c r="K452" s="10">
        <v>6188</v>
      </c>
      <c r="L452" s="10">
        <v>1494</v>
      </c>
      <c r="M452" s="10">
        <v>2444</v>
      </c>
      <c r="N452" s="10">
        <v>3220.5</v>
      </c>
      <c r="O452" s="10">
        <v>4606</v>
      </c>
      <c r="P452" s="10">
        <v>0</v>
      </c>
      <c r="Q452" s="10">
        <v>4606</v>
      </c>
      <c r="R452" s="10">
        <v>6389</v>
      </c>
      <c r="S452" s="10">
        <v>0</v>
      </c>
      <c r="T452" s="10">
        <v>6389</v>
      </c>
      <c r="U452" s="10">
        <v>0</v>
      </c>
      <c r="V452" s="10">
        <v>6389</v>
      </c>
      <c r="W452" s="10">
        <v>-1783</v>
      </c>
      <c r="X452" s="10">
        <v>0</v>
      </c>
      <c r="Y452" s="10">
        <v>4606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/>
      <c r="AJ452" s="24">
        <f t="shared" si="297"/>
        <v>0.63587684069611783</v>
      </c>
      <c r="AK452" s="24">
        <f t="shared" si="298"/>
        <v>0.88461538461538458</v>
      </c>
      <c r="AL452" s="24">
        <f t="shared" si="299"/>
        <v>0</v>
      </c>
      <c r="AM452" s="24">
        <f t="shared" si="300"/>
        <v>2.0829986613119145</v>
      </c>
      <c r="AN452" s="24">
        <f t="shared" si="301"/>
        <v>0.69433288710397145</v>
      </c>
    </row>
    <row r="453" spans="1:40" x14ac:dyDescent="0.25">
      <c r="A453" s="7" t="s">
        <v>952</v>
      </c>
      <c r="B453" s="7" t="s">
        <v>498</v>
      </c>
      <c r="C453" s="8" t="s">
        <v>235</v>
      </c>
      <c r="D453" s="9"/>
      <c r="E453" s="9"/>
      <c r="F453" s="9"/>
      <c r="G453" s="10">
        <v>0</v>
      </c>
      <c r="H453" s="10">
        <v>30000</v>
      </c>
      <c r="I453" s="10">
        <v>29098</v>
      </c>
      <c r="J453" s="10">
        <v>53446</v>
      </c>
      <c r="K453" s="10">
        <v>79532</v>
      </c>
      <c r="L453" s="10">
        <v>43057</v>
      </c>
      <c r="M453" s="10">
        <v>27937</v>
      </c>
      <c r="N453" s="10">
        <v>50993</v>
      </c>
      <c r="O453" s="10">
        <v>30000</v>
      </c>
      <c r="P453" s="10">
        <v>0</v>
      </c>
      <c r="Q453" s="10">
        <v>30000</v>
      </c>
      <c r="R453" s="10">
        <v>21051</v>
      </c>
      <c r="S453" s="10">
        <v>0</v>
      </c>
      <c r="T453" s="10">
        <v>21051</v>
      </c>
      <c r="U453" s="10">
        <v>0</v>
      </c>
      <c r="V453" s="10">
        <v>21051</v>
      </c>
      <c r="W453" s="10">
        <v>8949</v>
      </c>
      <c r="X453" s="10">
        <v>0</v>
      </c>
      <c r="Y453" s="10">
        <v>30000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/>
      <c r="AJ453" s="24">
        <f t="shared" si="297"/>
        <v>-0.35116241261583481</v>
      </c>
      <c r="AK453" s="24">
        <f t="shared" si="298"/>
        <v>7.3844722053191106E-2</v>
      </c>
      <c r="AL453" s="24">
        <f t="shared" si="299"/>
        <v>0</v>
      </c>
      <c r="AM453" s="24">
        <f t="shared" si="300"/>
        <v>-0.30324918131778805</v>
      </c>
      <c r="AN453" s="24">
        <f t="shared" si="301"/>
        <v>-0.10108306043926268</v>
      </c>
    </row>
    <row r="454" spans="1:40" x14ac:dyDescent="0.25">
      <c r="A454" s="7" t="s">
        <v>953</v>
      </c>
      <c r="B454" s="7" t="s">
        <v>500</v>
      </c>
      <c r="C454" s="8" t="s">
        <v>235</v>
      </c>
      <c r="D454" s="9"/>
      <c r="E454" s="9"/>
      <c r="F454" s="9"/>
      <c r="G454" s="10">
        <v>0</v>
      </c>
      <c r="H454" s="10">
        <v>103132</v>
      </c>
      <c r="I454" s="10">
        <v>-3807</v>
      </c>
      <c r="J454" s="10">
        <v>2338</v>
      </c>
      <c r="K454" s="10">
        <v>305</v>
      </c>
      <c r="L454" s="10">
        <v>6687</v>
      </c>
      <c r="M454" s="10">
        <v>-9510</v>
      </c>
      <c r="N454" s="10">
        <v>-45</v>
      </c>
      <c r="O454" s="10">
        <v>111957</v>
      </c>
      <c r="P454" s="10">
        <v>0</v>
      </c>
      <c r="Q454" s="10">
        <v>111957</v>
      </c>
      <c r="R454" s="10">
        <v>-3807</v>
      </c>
      <c r="S454" s="10">
        <v>0</v>
      </c>
      <c r="T454" s="10">
        <v>-3807</v>
      </c>
      <c r="U454" s="10">
        <v>0</v>
      </c>
      <c r="V454" s="10">
        <v>-3807</v>
      </c>
      <c r="W454" s="10">
        <v>115764</v>
      </c>
      <c r="X454" s="10">
        <v>0</v>
      </c>
      <c r="Y454" s="10">
        <v>103132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10">
        <v>-8825</v>
      </c>
      <c r="AH454" s="10"/>
      <c r="AJ454" s="24">
        <f t="shared" si="297"/>
        <v>-2.4221624046657695</v>
      </c>
      <c r="AK454" s="24">
        <f t="shared" si="298"/>
        <v>-12.772555205047318</v>
      </c>
      <c r="AL454" s="24">
        <f t="shared" si="299"/>
        <v>-7.8824905990692862E-2</v>
      </c>
      <c r="AM454" s="24">
        <f t="shared" si="300"/>
        <v>14.422760580230298</v>
      </c>
      <c r="AN454" s="24">
        <f t="shared" si="301"/>
        <v>4.8075868600767659</v>
      </c>
    </row>
    <row r="455" spans="1:40" x14ac:dyDescent="0.25">
      <c r="A455" s="19" t="s">
        <v>954</v>
      </c>
      <c r="B455" s="19" t="s">
        <v>502</v>
      </c>
      <c r="C455" s="8" t="s">
        <v>235</v>
      </c>
      <c r="D455" s="9"/>
      <c r="E455" s="9"/>
      <c r="F455" s="9"/>
      <c r="G455" s="10">
        <v>0</v>
      </c>
      <c r="H455" s="10">
        <v>0</v>
      </c>
      <c r="I455" s="10">
        <v>0</v>
      </c>
      <c r="J455" s="10">
        <v>14586</v>
      </c>
      <c r="K455" s="10">
        <v>17775</v>
      </c>
      <c r="L455" s="10">
        <v>30799</v>
      </c>
      <c r="M455" s="10">
        <v>21363</v>
      </c>
      <c r="N455" s="10">
        <v>21130.75</v>
      </c>
      <c r="O455" s="10">
        <v>0</v>
      </c>
      <c r="P455" s="10">
        <v>0</v>
      </c>
      <c r="Q455" s="10">
        <v>0</v>
      </c>
      <c r="R455" s="10">
        <v>16794</v>
      </c>
      <c r="S455" s="10">
        <v>0</v>
      </c>
      <c r="T455" s="10">
        <v>16794</v>
      </c>
      <c r="U455" s="10">
        <v>0</v>
      </c>
      <c r="V455" s="10">
        <v>16794</v>
      </c>
      <c r="W455" s="10">
        <v>-16794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/>
      <c r="AL455" s="24"/>
    </row>
    <row r="456" spans="1:40" x14ac:dyDescent="0.25">
      <c r="A456" s="19" t="s">
        <v>955</v>
      </c>
      <c r="B456" s="19" t="s">
        <v>504</v>
      </c>
      <c r="C456" s="8" t="s">
        <v>235</v>
      </c>
      <c r="D456" s="9"/>
      <c r="E456" s="9"/>
      <c r="F456" s="9"/>
      <c r="G456" s="10">
        <v>0</v>
      </c>
      <c r="H456" s="10">
        <v>0</v>
      </c>
      <c r="I456" s="10">
        <v>0</v>
      </c>
      <c r="J456" s="10">
        <v>19104</v>
      </c>
      <c r="K456" s="10">
        <v>25977</v>
      </c>
      <c r="L456" s="10">
        <v>40285</v>
      </c>
      <c r="M456" s="10">
        <v>25812</v>
      </c>
      <c r="N456" s="10">
        <v>27794.5</v>
      </c>
      <c r="O456" s="10">
        <v>0</v>
      </c>
      <c r="P456" s="10">
        <v>0</v>
      </c>
      <c r="Q456" s="10">
        <v>0</v>
      </c>
      <c r="R456" s="10">
        <v>23780</v>
      </c>
      <c r="S456" s="10">
        <v>0</v>
      </c>
      <c r="T456" s="10">
        <v>23780</v>
      </c>
      <c r="U456" s="10">
        <v>0</v>
      </c>
      <c r="V456" s="10">
        <v>23780</v>
      </c>
      <c r="W456" s="10">
        <v>-23780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10">
        <v>0</v>
      </c>
      <c r="AH456" s="10"/>
      <c r="AL456" s="24"/>
    </row>
    <row r="457" spans="1:40" x14ac:dyDescent="0.25">
      <c r="A457" s="19" t="s">
        <v>956</v>
      </c>
      <c r="B457" s="19" t="s">
        <v>506</v>
      </c>
      <c r="C457" s="8" t="s">
        <v>235</v>
      </c>
      <c r="D457" s="9"/>
      <c r="E457" s="9"/>
      <c r="F457" s="9"/>
      <c r="G457" s="10">
        <v>0</v>
      </c>
      <c r="H457" s="10">
        <v>0</v>
      </c>
      <c r="I457" s="10">
        <v>0</v>
      </c>
      <c r="J457" s="10">
        <v>4418</v>
      </c>
      <c r="K457" s="10">
        <v>5852</v>
      </c>
      <c r="L457" s="10">
        <v>8930</v>
      </c>
      <c r="M457" s="10">
        <v>5668</v>
      </c>
      <c r="N457" s="10">
        <v>6217</v>
      </c>
      <c r="O457" s="10">
        <v>0</v>
      </c>
      <c r="P457" s="10">
        <v>0</v>
      </c>
      <c r="Q457" s="10">
        <v>0</v>
      </c>
      <c r="R457" s="10">
        <v>5730</v>
      </c>
      <c r="S457" s="10">
        <v>0</v>
      </c>
      <c r="T457" s="10">
        <v>5730</v>
      </c>
      <c r="U457" s="10">
        <v>0</v>
      </c>
      <c r="V457" s="10">
        <v>5730</v>
      </c>
      <c r="W457" s="10">
        <v>-5730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/>
      <c r="AL457" s="24"/>
    </row>
    <row r="458" spans="1:40" x14ac:dyDescent="0.25">
      <c r="A458" s="19" t="s">
        <v>957</v>
      </c>
      <c r="B458" s="19" t="s">
        <v>958</v>
      </c>
      <c r="C458" s="8" t="s">
        <v>235</v>
      </c>
      <c r="D458" s="9"/>
      <c r="E458" s="9"/>
      <c r="F458" s="9"/>
      <c r="G458" s="10">
        <v>0</v>
      </c>
      <c r="H458" s="10">
        <v>0</v>
      </c>
      <c r="I458" s="10">
        <v>0</v>
      </c>
      <c r="J458" s="10">
        <v>2511</v>
      </c>
      <c r="K458" s="10">
        <v>3062</v>
      </c>
      <c r="L458" s="10">
        <v>4532</v>
      </c>
      <c r="M458" s="10">
        <v>3056</v>
      </c>
      <c r="N458" s="10">
        <v>3290.25</v>
      </c>
      <c r="O458" s="10">
        <v>0</v>
      </c>
      <c r="P458" s="10">
        <v>0</v>
      </c>
      <c r="Q458" s="10">
        <v>0</v>
      </c>
      <c r="R458" s="10">
        <v>2630</v>
      </c>
      <c r="S458" s="10">
        <v>0</v>
      </c>
      <c r="T458" s="10">
        <v>2630</v>
      </c>
      <c r="U458" s="10">
        <v>0</v>
      </c>
      <c r="V458" s="10">
        <v>2630</v>
      </c>
      <c r="W458" s="10">
        <v>-2630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10">
        <v>0</v>
      </c>
      <c r="AG458" s="10">
        <v>0</v>
      </c>
      <c r="AH458" s="10"/>
      <c r="AL458" s="24"/>
    </row>
    <row r="459" spans="1:40" x14ac:dyDescent="0.25">
      <c r="A459" s="19" t="s">
        <v>959</v>
      </c>
      <c r="B459" s="19" t="s">
        <v>510</v>
      </c>
      <c r="C459" s="8" t="s">
        <v>235</v>
      </c>
      <c r="D459" s="9"/>
      <c r="E459" s="9"/>
      <c r="F459" s="9"/>
      <c r="G459" s="10">
        <v>0</v>
      </c>
      <c r="H459" s="10">
        <v>0</v>
      </c>
      <c r="I459" s="10">
        <v>0</v>
      </c>
      <c r="J459" s="10">
        <v>15784</v>
      </c>
      <c r="K459" s="10">
        <v>20080</v>
      </c>
      <c r="L459" s="10">
        <v>29679</v>
      </c>
      <c r="M459" s="10">
        <v>19759</v>
      </c>
      <c r="N459" s="10">
        <v>21325.5</v>
      </c>
      <c r="O459" s="10">
        <v>0</v>
      </c>
      <c r="P459" s="10">
        <v>0</v>
      </c>
      <c r="Q459" s="10">
        <v>0</v>
      </c>
      <c r="R459" s="10">
        <v>16951</v>
      </c>
      <c r="S459" s="10">
        <v>0</v>
      </c>
      <c r="T459" s="10">
        <v>16951</v>
      </c>
      <c r="U459" s="10">
        <v>0</v>
      </c>
      <c r="V459" s="10">
        <v>16951</v>
      </c>
      <c r="W459" s="10">
        <v>-16951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10">
        <v>0</v>
      </c>
      <c r="AG459" s="10">
        <v>0</v>
      </c>
      <c r="AH459" s="10"/>
      <c r="AL459" s="24"/>
    </row>
    <row r="460" spans="1:40" x14ac:dyDescent="0.25">
      <c r="A460" s="19" t="s">
        <v>960</v>
      </c>
      <c r="B460" s="19" t="s">
        <v>961</v>
      </c>
      <c r="C460" s="8" t="s">
        <v>235</v>
      </c>
      <c r="D460" s="9"/>
      <c r="E460" s="9"/>
      <c r="F460" s="9"/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/>
      <c r="AL460" s="24"/>
    </row>
    <row r="461" spans="1:40" x14ac:dyDescent="0.25">
      <c r="A461" s="19" t="s">
        <v>962</v>
      </c>
      <c r="B461" s="19" t="s">
        <v>514</v>
      </c>
      <c r="C461" s="8" t="s">
        <v>235</v>
      </c>
      <c r="D461" s="9"/>
      <c r="E461" s="9"/>
      <c r="F461" s="9"/>
      <c r="G461" s="10">
        <v>0</v>
      </c>
      <c r="H461" s="10">
        <v>0</v>
      </c>
      <c r="I461" s="10">
        <v>0</v>
      </c>
      <c r="J461" s="10">
        <v>11884</v>
      </c>
      <c r="K461" s="10">
        <v>12590</v>
      </c>
      <c r="L461" s="10">
        <v>13690</v>
      </c>
      <c r="M461" s="10">
        <v>4860</v>
      </c>
      <c r="N461" s="10">
        <v>10756</v>
      </c>
      <c r="O461" s="10">
        <v>0</v>
      </c>
      <c r="P461" s="10">
        <v>0</v>
      </c>
      <c r="Q461" s="10">
        <v>0</v>
      </c>
      <c r="R461" s="10">
        <v>5844</v>
      </c>
      <c r="S461" s="10">
        <v>0</v>
      </c>
      <c r="T461" s="10">
        <v>5844</v>
      </c>
      <c r="U461" s="10">
        <v>0</v>
      </c>
      <c r="V461" s="10">
        <v>5844</v>
      </c>
      <c r="W461" s="10">
        <v>-5844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/>
      <c r="AL461" s="24"/>
    </row>
    <row r="462" spans="1:40" x14ac:dyDescent="0.25">
      <c r="A462" s="19" t="s">
        <v>963</v>
      </c>
      <c r="B462" s="19" t="s">
        <v>516</v>
      </c>
      <c r="C462" s="8" t="s">
        <v>235</v>
      </c>
      <c r="D462" s="9"/>
      <c r="E462" s="9"/>
      <c r="F462" s="9"/>
      <c r="G462" s="10">
        <v>0</v>
      </c>
      <c r="H462" s="10">
        <v>0</v>
      </c>
      <c r="I462" s="10">
        <v>0</v>
      </c>
      <c r="J462" s="10">
        <v>19792</v>
      </c>
      <c r="K462" s="10">
        <v>27727</v>
      </c>
      <c r="L462" s="10">
        <v>30797</v>
      </c>
      <c r="M462" s="10">
        <v>18443</v>
      </c>
      <c r="N462" s="10">
        <v>24189.75</v>
      </c>
      <c r="O462" s="10">
        <v>0</v>
      </c>
      <c r="P462" s="10">
        <v>0</v>
      </c>
      <c r="Q462" s="10">
        <v>0</v>
      </c>
      <c r="R462" s="10">
        <v>13488</v>
      </c>
      <c r="S462" s="10">
        <v>0</v>
      </c>
      <c r="T462" s="10">
        <v>13488</v>
      </c>
      <c r="U462" s="10">
        <v>0</v>
      </c>
      <c r="V462" s="10">
        <v>13488</v>
      </c>
      <c r="W462" s="10">
        <v>-13488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0</v>
      </c>
      <c r="AH462" s="10"/>
      <c r="AL462" s="24"/>
    </row>
    <row r="463" spans="1:40" x14ac:dyDescent="0.25">
      <c r="A463" s="7" t="s">
        <v>964</v>
      </c>
      <c r="B463" s="7" t="s">
        <v>965</v>
      </c>
      <c r="C463" s="8" t="s">
        <v>235</v>
      </c>
      <c r="D463" s="9"/>
      <c r="E463" s="9"/>
      <c r="F463" s="9"/>
      <c r="G463" s="10">
        <v>0</v>
      </c>
      <c r="H463" s="10">
        <v>2100</v>
      </c>
      <c r="I463" s="10">
        <v>2695</v>
      </c>
      <c r="J463" s="10">
        <v>3321</v>
      </c>
      <c r="K463" s="10">
        <v>2538</v>
      </c>
      <c r="L463" s="10">
        <v>3349</v>
      </c>
      <c r="M463" s="10">
        <v>2348</v>
      </c>
      <c r="N463" s="10">
        <v>2889</v>
      </c>
      <c r="O463" s="10">
        <v>1890</v>
      </c>
      <c r="P463" s="10">
        <v>0</v>
      </c>
      <c r="Q463" s="10">
        <v>1890</v>
      </c>
      <c r="R463" s="10">
        <v>3310</v>
      </c>
      <c r="S463" s="10">
        <v>0</v>
      </c>
      <c r="T463" s="10">
        <v>3310</v>
      </c>
      <c r="U463" s="10">
        <v>0</v>
      </c>
      <c r="V463" s="10">
        <v>3310</v>
      </c>
      <c r="W463" s="10">
        <v>-1420</v>
      </c>
      <c r="X463" s="10">
        <v>0</v>
      </c>
      <c r="Y463" s="10">
        <v>2100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210</v>
      </c>
      <c r="AH463" s="10"/>
      <c r="AJ463" s="24">
        <f t="shared" ref="AJ463:AJ479" si="302">(M463-L463)/L463</f>
        <v>-0.2988951925948044</v>
      </c>
      <c r="AK463" s="24">
        <f t="shared" ref="AK463:AK479" si="303">(O463-M463)/M463</f>
        <v>-0.1950596252129472</v>
      </c>
      <c r="AL463" s="24">
        <f t="shared" ref="AL463:AL479" si="304">AG463/O463</f>
        <v>0.1111111111111111</v>
      </c>
      <c r="AM463" s="24">
        <f t="shared" ref="AM463:AM479" si="305">(Y463-L463)/L463</f>
        <v>-0.3729471484025082</v>
      </c>
      <c r="AN463" s="24">
        <f t="shared" ref="AN463:AN479" si="306">AM463/3</f>
        <v>-0.1243157161341694</v>
      </c>
    </row>
    <row r="464" spans="1:40" x14ac:dyDescent="0.25">
      <c r="A464" s="7" t="s">
        <v>966</v>
      </c>
      <c r="B464" s="7" t="s">
        <v>967</v>
      </c>
      <c r="C464" s="8" t="s">
        <v>235</v>
      </c>
      <c r="D464" s="9"/>
      <c r="E464" s="9"/>
      <c r="F464" s="9"/>
      <c r="G464" s="10">
        <v>0</v>
      </c>
      <c r="H464" s="10">
        <v>11024</v>
      </c>
      <c r="I464" s="10">
        <v>0</v>
      </c>
      <c r="J464" s="10">
        <v>-4</v>
      </c>
      <c r="K464" s="10">
        <v>0</v>
      </c>
      <c r="L464" s="10">
        <v>4863</v>
      </c>
      <c r="M464" s="10">
        <v>32128</v>
      </c>
      <c r="N464" s="10">
        <v>9246.75</v>
      </c>
      <c r="O464" s="10">
        <v>8924</v>
      </c>
      <c r="P464" s="10">
        <v>-25</v>
      </c>
      <c r="Q464" s="10">
        <v>8899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8899</v>
      </c>
      <c r="X464" s="10">
        <v>0</v>
      </c>
      <c r="Y464" s="10">
        <v>11024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10">
        <v>2100</v>
      </c>
      <c r="AH464" s="10"/>
      <c r="AJ464" s="24">
        <f t="shared" si="302"/>
        <v>5.6066214271026116</v>
      </c>
      <c r="AK464" s="24">
        <f t="shared" si="303"/>
        <v>-0.72223605577689243</v>
      </c>
      <c r="AL464" s="24">
        <f t="shared" si="304"/>
        <v>0.23532048408785297</v>
      </c>
      <c r="AM464" s="24">
        <f t="shared" si="305"/>
        <v>1.266913427925149</v>
      </c>
      <c r="AN464" s="24">
        <f t="shared" si="306"/>
        <v>0.42230447597504966</v>
      </c>
    </row>
    <row r="465" spans="1:40" x14ac:dyDescent="0.25">
      <c r="A465" s="7" t="s">
        <v>968</v>
      </c>
      <c r="B465" s="7" t="s">
        <v>969</v>
      </c>
      <c r="C465" s="8" t="s">
        <v>235</v>
      </c>
      <c r="D465" s="9"/>
      <c r="E465" s="9"/>
      <c r="F465" s="9"/>
      <c r="G465" s="10">
        <v>0</v>
      </c>
      <c r="H465" s="10">
        <v>5500</v>
      </c>
      <c r="I465" s="10">
        <v>5467</v>
      </c>
      <c r="J465" s="10">
        <v>4603</v>
      </c>
      <c r="K465" s="10">
        <v>5280</v>
      </c>
      <c r="L465" s="10">
        <v>4769</v>
      </c>
      <c r="M465" s="10">
        <v>4656</v>
      </c>
      <c r="N465" s="10">
        <v>4827</v>
      </c>
      <c r="O465" s="10">
        <v>4660</v>
      </c>
      <c r="P465" s="10">
        <v>0</v>
      </c>
      <c r="Q465" s="10">
        <v>4660</v>
      </c>
      <c r="R465" s="10">
        <v>5467</v>
      </c>
      <c r="S465" s="10">
        <v>0</v>
      </c>
      <c r="T465" s="10">
        <v>5467</v>
      </c>
      <c r="U465" s="10">
        <v>0</v>
      </c>
      <c r="V465" s="10">
        <v>5467</v>
      </c>
      <c r="W465" s="10">
        <v>-807</v>
      </c>
      <c r="X465" s="10">
        <v>0</v>
      </c>
      <c r="Y465" s="10">
        <v>5500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10">
        <v>0</v>
      </c>
      <c r="AG465" s="10">
        <v>840</v>
      </c>
      <c r="AH465" s="10"/>
      <c r="AJ465" s="24">
        <f t="shared" si="302"/>
        <v>-2.3694694904592157E-2</v>
      </c>
      <c r="AK465" s="24">
        <f t="shared" si="303"/>
        <v>8.5910652920962198E-4</v>
      </c>
      <c r="AL465" s="24">
        <f t="shared" si="304"/>
        <v>0.18025751072961374</v>
      </c>
      <c r="AM465" s="24">
        <f t="shared" si="305"/>
        <v>0.15328161040050325</v>
      </c>
      <c r="AN465" s="24">
        <f t="shared" si="306"/>
        <v>5.1093870133501085E-2</v>
      </c>
    </row>
    <row r="466" spans="1:40" x14ac:dyDescent="0.25">
      <c r="A466" s="7" t="s">
        <v>970</v>
      </c>
      <c r="B466" s="7" t="s">
        <v>971</v>
      </c>
      <c r="C466" s="8" t="s">
        <v>235</v>
      </c>
      <c r="D466" s="9"/>
      <c r="E466" s="9"/>
      <c r="F466" s="9"/>
      <c r="G466" s="10">
        <v>0</v>
      </c>
      <c r="H466" s="10">
        <v>9000</v>
      </c>
      <c r="I466" s="10">
        <v>8949</v>
      </c>
      <c r="J466" s="10">
        <v>4735</v>
      </c>
      <c r="K466" s="10">
        <v>5500</v>
      </c>
      <c r="L466" s="10">
        <v>6467</v>
      </c>
      <c r="M466" s="10">
        <v>8192</v>
      </c>
      <c r="N466" s="10">
        <v>6223.5</v>
      </c>
      <c r="O466" s="10">
        <v>8600</v>
      </c>
      <c r="P466" s="10">
        <v>0</v>
      </c>
      <c r="Q466" s="10">
        <v>8600</v>
      </c>
      <c r="R466" s="10">
        <v>8949</v>
      </c>
      <c r="S466" s="10">
        <v>0</v>
      </c>
      <c r="T466" s="10">
        <v>8949</v>
      </c>
      <c r="U466" s="10">
        <v>0</v>
      </c>
      <c r="V466" s="10">
        <v>8949</v>
      </c>
      <c r="W466" s="10">
        <v>-349</v>
      </c>
      <c r="X466" s="10">
        <v>0</v>
      </c>
      <c r="Y466" s="10">
        <v>9000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10">
        <v>400</v>
      </c>
      <c r="AH466" s="10"/>
      <c r="AJ466" s="24">
        <f t="shared" si="302"/>
        <v>0.26673882789546932</v>
      </c>
      <c r="AK466" s="24">
        <f t="shared" si="303"/>
        <v>4.98046875E-2</v>
      </c>
      <c r="AL466" s="24">
        <f t="shared" si="304"/>
        <v>4.6511627906976744E-2</v>
      </c>
      <c r="AM466" s="24">
        <f t="shared" si="305"/>
        <v>0.3916808411937529</v>
      </c>
      <c r="AN466" s="24">
        <f t="shared" si="306"/>
        <v>0.13056028039791764</v>
      </c>
    </row>
    <row r="467" spans="1:40" x14ac:dyDescent="0.25">
      <c r="A467" s="7" t="s">
        <v>972</v>
      </c>
      <c r="B467" s="7" t="s">
        <v>973</v>
      </c>
      <c r="C467" s="8" t="s">
        <v>235</v>
      </c>
      <c r="D467" s="9"/>
      <c r="E467" s="9"/>
      <c r="F467" s="9"/>
      <c r="G467" s="10">
        <v>0</v>
      </c>
      <c r="H467" s="10">
        <v>312712</v>
      </c>
      <c r="I467" s="10">
        <v>310642</v>
      </c>
      <c r="J467" s="10">
        <v>124503</v>
      </c>
      <c r="K467" s="10">
        <v>212008</v>
      </c>
      <c r="L467" s="10">
        <v>258386</v>
      </c>
      <c r="M467" s="10">
        <v>284603</v>
      </c>
      <c r="N467" s="10">
        <v>219875</v>
      </c>
      <c r="O467" s="10">
        <v>312712</v>
      </c>
      <c r="P467" s="10">
        <v>0</v>
      </c>
      <c r="Q467" s="10">
        <v>312712</v>
      </c>
      <c r="R467" s="10">
        <v>218938</v>
      </c>
      <c r="S467" s="10">
        <v>71705</v>
      </c>
      <c r="T467" s="10">
        <v>290643</v>
      </c>
      <c r="U467" s="10">
        <v>0</v>
      </c>
      <c r="V467" s="10">
        <v>290643</v>
      </c>
      <c r="W467" s="10">
        <v>22069</v>
      </c>
      <c r="X467" s="10">
        <v>0</v>
      </c>
      <c r="Y467" s="10">
        <v>312712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/>
      <c r="AJ467" s="24">
        <f t="shared" si="302"/>
        <v>0.10146447562948457</v>
      </c>
      <c r="AK467" s="24">
        <f t="shared" si="303"/>
        <v>9.8765648991753427E-2</v>
      </c>
      <c r="AL467" s="24">
        <f t="shared" si="304"/>
        <v>0</v>
      </c>
      <c r="AM467" s="24">
        <f t="shared" si="305"/>
        <v>0.21025132940639199</v>
      </c>
      <c r="AN467" s="24">
        <f t="shared" si="306"/>
        <v>7.0083776468797335E-2</v>
      </c>
    </row>
    <row r="468" spans="1:40" x14ac:dyDescent="0.25">
      <c r="A468" s="7" t="s">
        <v>974</v>
      </c>
      <c r="B468" s="7" t="s">
        <v>975</v>
      </c>
      <c r="C468" s="8" t="s">
        <v>235</v>
      </c>
      <c r="D468" s="9"/>
      <c r="E468" s="9"/>
      <c r="F468" s="9"/>
      <c r="G468" s="10">
        <v>0</v>
      </c>
      <c r="H468" s="10">
        <v>450170</v>
      </c>
      <c r="I468" s="10">
        <v>484665</v>
      </c>
      <c r="J468" s="10">
        <v>220928</v>
      </c>
      <c r="K468" s="10">
        <v>271604</v>
      </c>
      <c r="L468" s="10">
        <v>217718</v>
      </c>
      <c r="M468" s="10">
        <v>299971</v>
      </c>
      <c r="N468" s="10">
        <v>252555.25</v>
      </c>
      <c r="O468" s="10">
        <v>461430</v>
      </c>
      <c r="P468" s="10">
        <v>0</v>
      </c>
      <c r="Q468" s="10">
        <v>461430</v>
      </c>
      <c r="R468" s="10">
        <v>369972</v>
      </c>
      <c r="S468" s="10">
        <v>114693</v>
      </c>
      <c r="T468" s="10">
        <v>484665</v>
      </c>
      <c r="U468" s="10">
        <v>0</v>
      </c>
      <c r="V468" s="10">
        <v>484665</v>
      </c>
      <c r="W468" s="10">
        <v>-23235</v>
      </c>
      <c r="X468" s="10">
        <v>0</v>
      </c>
      <c r="Y468" s="10">
        <v>450170</v>
      </c>
      <c r="Z468" s="10">
        <v>0</v>
      </c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10">
        <v>-11260</v>
      </c>
      <c r="AH468" s="10"/>
      <c r="AJ468" s="24">
        <f t="shared" si="302"/>
        <v>0.37779604809891693</v>
      </c>
      <c r="AK468" s="24">
        <f t="shared" si="303"/>
        <v>0.53824869737407954</v>
      </c>
      <c r="AL468" s="24">
        <f t="shared" si="304"/>
        <v>-2.4402401230955943E-2</v>
      </c>
      <c r="AM468" s="24">
        <f t="shared" si="305"/>
        <v>1.0676746984631496</v>
      </c>
      <c r="AN468" s="24">
        <f t="shared" si="306"/>
        <v>0.35589156615438317</v>
      </c>
    </row>
    <row r="469" spans="1:40" x14ac:dyDescent="0.25">
      <c r="A469" s="7" t="s">
        <v>976</v>
      </c>
      <c r="B469" s="7" t="s">
        <v>977</v>
      </c>
      <c r="C469" s="8" t="s">
        <v>235</v>
      </c>
      <c r="D469" s="9"/>
      <c r="E469" s="9"/>
      <c r="F469" s="9"/>
      <c r="G469" s="10">
        <v>0</v>
      </c>
      <c r="H469" s="10">
        <v>16700</v>
      </c>
      <c r="I469" s="10">
        <v>16635</v>
      </c>
      <c r="J469" s="10">
        <v>13796</v>
      </c>
      <c r="K469" s="10">
        <v>14472</v>
      </c>
      <c r="L469" s="10">
        <v>16072</v>
      </c>
      <c r="M469" s="10">
        <v>16797</v>
      </c>
      <c r="N469" s="10">
        <v>15284.25</v>
      </c>
      <c r="O469" s="10">
        <v>16906</v>
      </c>
      <c r="P469" s="10">
        <v>0</v>
      </c>
      <c r="Q469" s="10">
        <v>16906</v>
      </c>
      <c r="R469" s="10">
        <v>18268</v>
      </c>
      <c r="S469" s="10">
        <v>0</v>
      </c>
      <c r="T469" s="10">
        <v>18268</v>
      </c>
      <c r="U469" s="10">
        <v>0</v>
      </c>
      <c r="V469" s="10">
        <v>18268</v>
      </c>
      <c r="W469" s="10">
        <v>-1362</v>
      </c>
      <c r="X469" s="10">
        <v>0</v>
      </c>
      <c r="Y469" s="10">
        <v>16700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10">
        <v>0</v>
      </c>
      <c r="AG469" s="10">
        <v>-206</v>
      </c>
      <c r="AH469" s="10"/>
      <c r="AJ469" s="24">
        <f t="shared" si="302"/>
        <v>4.5109507217521154E-2</v>
      </c>
      <c r="AK469" s="24">
        <f t="shared" si="303"/>
        <v>6.4892540334583557E-3</v>
      </c>
      <c r="AL469" s="24">
        <f t="shared" si="304"/>
        <v>-1.2185023068732995E-2</v>
      </c>
      <c r="AM469" s="24">
        <f t="shared" si="305"/>
        <v>3.9074166251866597E-2</v>
      </c>
      <c r="AN469" s="24">
        <f t="shared" si="306"/>
        <v>1.3024722083955532E-2</v>
      </c>
    </row>
    <row r="470" spans="1:40" x14ac:dyDescent="0.25">
      <c r="A470" s="7" t="s">
        <v>978</v>
      </c>
      <c r="B470" s="7" t="s">
        <v>979</v>
      </c>
      <c r="C470" s="8" t="s">
        <v>235</v>
      </c>
      <c r="D470" s="9"/>
      <c r="E470" s="9"/>
      <c r="F470" s="9"/>
      <c r="G470" s="10">
        <v>0</v>
      </c>
      <c r="H470" s="10">
        <v>8924</v>
      </c>
      <c r="I470" s="10">
        <v>8346</v>
      </c>
      <c r="J470" s="10">
        <v>98017</v>
      </c>
      <c r="K470" s="10">
        <v>53890</v>
      </c>
      <c r="L470" s="10">
        <v>6982</v>
      </c>
      <c r="M470" s="10">
        <v>7664</v>
      </c>
      <c r="N470" s="10">
        <v>41638.25</v>
      </c>
      <c r="O470" s="10">
        <v>8084</v>
      </c>
      <c r="P470" s="10">
        <v>0</v>
      </c>
      <c r="Q470" s="10">
        <v>8084</v>
      </c>
      <c r="R470" s="10">
        <v>4042</v>
      </c>
      <c r="S470" s="10">
        <v>4304</v>
      </c>
      <c r="T470" s="10">
        <v>8346</v>
      </c>
      <c r="U470" s="10">
        <v>0</v>
      </c>
      <c r="V470" s="10">
        <v>8346</v>
      </c>
      <c r="W470" s="10">
        <v>-262</v>
      </c>
      <c r="X470" s="10">
        <v>0</v>
      </c>
      <c r="Y470" s="10">
        <v>8924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10">
        <v>840</v>
      </c>
      <c r="AH470" s="10"/>
      <c r="AJ470" s="24">
        <f t="shared" si="302"/>
        <v>9.7679747923231169E-2</v>
      </c>
      <c r="AK470" s="24">
        <f t="shared" si="303"/>
        <v>5.4801670146137786E-2</v>
      </c>
      <c r="AL470" s="24">
        <f t="shared" si="304"/>
        <v>0.10390895596239486</v>
      </c>
      <c r="AM470" s="24">
        <f t="shared" si="305"/>
        <v>0.27814379833858494</v>
      </c>
      <c r="AN470" s="24">
        <f t="shared" si="306"/>
        <v>9.2714599446194979E-2</v>
      </c>
    </row>
    <row r="471" spans="1:40" x14ac:dyDescent="0.25">
      <c r="A471" s="7" t="s">
        <v>980</v>
      </c>
      <c r="B471" s="7" t="s">
        <v>981</v>
      </c>
      <c r="C471" s="8" t="s">
        <v>235</v>
      </c>
      <c r="D471" s="9"/>
      <c r="E471" s="9"/>
      <c r="F471" s="9"/>
      <c r="G471" s="10">
        <v>0</v>
      </c>
      <c r="H471" s="10">
        <v>36746</v>
      </c>
      <c r="I471" s="10">
        <v>78880</v>
      </c>
      <c r="J471" s="10">
        <v>10236</v>
      </c>
      <c r="K471" s="10">
        <v>11567</v>
      </c>
      <c r="L471" s="10">
        <v>30036</v>
      </c>
      <c r="M471" s="10">
        <v>21654</v>
      </c>
      <c r="N471" s="10">
        <v>18373.25</v>
      </c>
      <c r="O471" s="10">
        <v>26247</v>
      </c>
      <c r="P471" s="10">
        <v>1035</v>
      </c>
      <c r="Q471" s="10">
        <v>27282</v>
      </c>
      <c r="R471" s="10">
        <v>62002</v>
      </c>
      <c r="S471" s="10">
        <v>16878</v>
      </c>
      <c r="T471" s="10">
        <v>78880</v>
      </c>
      <c r="U471" s="10">
        <v>0</v>
      </c>
      <c r="V471" s="10">
        <v>78880</v>
      </c>
      <c r="W471" s="10">
        <v>-51598</v>
      </c>
      <c r="X471" s="10">
        <v>0</v>
      </c>
      <c r="Y471" s="10">
        <v>36746</v>
      </c>
      <c r="Z471" s="10">
        <v>0</v>
      </c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10">
        <v>0</v>
      </c>
      <c r="AG471" s="10">
        <v>10499</v>
      </c>
      <c r="AH471" s="10"/>
      <c r="AJ471" s="24">
        <f t="shared" si="302"/>
        <v>-0.27906512185377547</v>
      </c>
      <c r="AK471" s="24">
        <f t="shared" si="303"/>
        <v>0.21210861734552508</v>
      </c>
      <c r="AL471" s="24">
        <f t="shared" si="304"/>
        <v>0.40000761991846689</v>
      </c>
      <c r="AM471" s="24">
        <f t="shared" si="305"/>
        <v>0.22339858836063389</v>
      </c>
      <c r="AN471" s="24">
        <f t="shared" si="306"/>
        <v>7.4466196120211298E-2</v>
      </c>
    </row>
    <row r="472" spans="1:40" x14ac:dyDescent="0.25">
      <c r="A472" s="7" t="s">
        <v>982</v>
      </c>
      <c r="B472" s="7" t="s">
        <v>983</v>
      </c>
      <c r="C472" s="8" t="s">
        <v>235</v>
      </c>
      <c r="D472" s="9"/>
      <c r="E472" s="9"/>
      <c r="F472" s="9"/>
      <c r="G472" s="10">
        <v>0</v>
      </c>
      <c r="H472" s="10">
        <v>115486</v>
      </c>
      <c r="I472" s="10">
        <v>104406</v>
      </c>
      <c r="J472" s="10">
        <v>247803</v>
      </c>
      <c r="K472" s="10">
        <v>196617</v>
      </c>
      <c r="L472" s="10">
        <v>170889</v>
      </c>
      <c r="M472" s="10">
        <v>305686</v>
      </c>
      <c r="N472" s="10">
        <v>230248.75</v>
      </c>
      <c r="O472" s="10">
        <v>115486</v>
      </c>
      <c r="P472" s="10">
        <v>0</v>
      </c>
      <c r="Q472" s="10">
        <v>115486</v>
      </c>
      <c r="R472" s="10">
        <v>90848</v>
      </c>
      <c r="S472" s="10">
        <v>32042</v>
      </c>
      <c r="T472" s="10">
        <v>122890</v>
      </c>
      <c r="U472" s="10">
        <v>0</v>
      </c>
      <c r="V472" s="10">
        <v>122890</v>
      </c>
      <c r="W472" s="10">
        <v>-7404</v>
      </c>
      <c r="X472" s="10">
        <v>0</v>
      </c>
      <c r="Y472" s="10">
        <v>115486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/>
      <c r="AJ472" s="24">
        <f t="shared" si="302"/>
        <v>0.78879857685398125</v>
      </c>
      <c r="AK472" s="24">
        <f t="shared" si="303"/>
        <v>-0.62220710140470936</v>
      </c>
      <c r="AL472" s="24">
        <f t="shared" si="304"/>
        <v>0</v>
      </c>
      <c r="AM472" s="24">
        <f t="shared" si="305"/>
        <v>-0.32420460064720374</v>
      </c>
      <c r="AN472" s="24">
        <f t="shared" si="306"/>
        <v>-0.10806820021573459</v>
      </c>
    </row>
    <row r="473" spans="1:40" x14ac:dyDescent="0.25">
      <c r="A473" s="7" t="s">
        <v>984</v>
      </c>
      <c r="B473" s="7" t="s">
        <v>985</v>
      </c>
      <c r="C473" s="8" t="s">
        <v>235</v>
      </c>
      <c r="D473" s="9"/>
      <c r="E473" s="9"/>
      <c r="F473" s="9"/>
      <c r="G473" s="10">
        <v>0</v>
      </c>
      <c r="H473" s="10">
        <v>8399</v>
      </c>
      <c r="I473" s="10">
        <v>5149</v>
      </c>
      <c r="J473" s="10">
        <v>20559</v>
      </c>
      <c r="K473" s="10">
        <v>10450</v>
      </c>
      <c r="L473" s="10">
        <v>11231</v>
      </c>
      <c r="M473" s="10">
        <v>3217</v>
      </c>
      <c r="N473" s="10">
        <v>11364.25</v>
      </c>
      <c r="O473" s="10">
        <v>10499</v>
      </c>
      <c r="P473" s="10">
        <v>-500</v>
      </c>
      <c r="Q473" s="10">
        <v>9999</v>
      </c>
      <c r="R473" s="10">
        <v>5890</v>
      </c>
      <c r="S473" s="10">
        <v>362</v>
      </c>
      <c r="T473" s="10">
        <v>6252</v>
      </c>
      <c r="U473" s="10">
        <v>0</v>
      </c>
      <c r="V473" s="10">
        <v>6252</v>
      </c>
      <c r="W473" s="10">
        <v>3747</v>
      </c>
      <c r="X473" s="10">
        <v>0</v>
      </c>
      <c r="Y473" s="10">
        <v>8399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-2100</v>
      </c>
      <c r="AH473" s="10"/>
      <c r="AJ473" s="24">
        <f t="shared" si="302"/>
        <v>-0.71356068025999464</v>
      </c>
      <c r="AK473" s="24">
        <f t="shared" si="303"/>
        <v>2.2635996269816601</v>
      </c>
      <c r="AL473" s="24">
        <f t="shared" si="304"/>
        <v>-0.20001904943327936</v>
      </c>
      <c r="AM473" s="24">
        <f t="shared" si="305"/>
        <v>-0.25215920220817378</v>
      </c>
      <c r="AN473" s="24">
        <f t="shared" si="306"/>
        <v>-8.4053067402724599E-2</v>
      </c>
    </row>
    <row r="474" spans="1:40" x14ac:dyDescent="0.25">
      <c r="A474" s="7" t="s">
        <v>986</v>
      </c>
      <c r="B474" s="7" t="s">
        <v>987</v>
      </c>
      <c r="C474" s="8" t="s">
        <v>235</v>
      </c>
      <c r="D474" s="9"/>
      <c r="E474" s="9"/>
      <c r="F474" s="9"/>
      <c r="G474" s="10">
        <v>0</v>
      </c>
      <c r="H474" s="10">
        <v>11024</v>
      </c>
      <c r="I474" s="10">
        <v>9638</v>
      </c>
      <c r="J474" s="10">
        <v>9982</v>
      </c>
      <c r="K474" s="10">
        <v>9378</v>
      </c>
      <c r="L474" s="10">
        <v>13633</v>
      </c>
      <c r="M474" s="10">
        <v>6145</v>
      </c>
      <c r="N474" s="10">
        <v>9784.5</v>
      </c>
      <c r="O474" s="10">
        <v>10499</v>
      </c>
      <c r="P474" s="10">
        <v>0</v>
      </c>
      <c r="Q474" s="10">
        <v>10499</v>
      </c>
      <c r="R474" s="10">
        <v>5818</v>
      </c>
      <c r="S474" s="10">
        <v>329</v>
      </c>
      <c r="T474" s="10">
        <v>6147</v>
      </c>
      <c r="U474" s="10">
        <v>0</v>
      </c>
      <c r="V474" s="10">
        <v>6147</v>
      </c>
      <c r="W474" s="10">
        <v>4352</v>
      </c>
      <c r="X474" s="10">
        <v>0</v>
      </c>
      <c r="Y474" s="10">
        <v>11024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10">
        <v>525</v>
      </c>
      <c r="AH474" s="10"/>
      <c r="AJ474" s="24">
        <f t="shared" si="302"/>
        <v>-0.54925548301914473</v>
      </c>
      <c r="AK474" s="24">
        <f t="shared" si="303"/>
        <v>0.70854353132628156</v>
      </c>
      <c r="AL474" s="24">
        <f t="shared" si="304"/>
        <v>5.000476235831984E-2</v>
      </c>
      <c r="AM474" s="24">
        <f t="shared" si="305"/>
        <v>-0.19137387222181471</v>
      </c>
      <c r="AN474" s="24">
        <f t="shared" si="306"/>
        <v>-6.3791290740604897E-2</v>
      </c>
    </row>
    <row r="475" spans="1:40" x14ac:dyDescent="0.25">
      <c r="A475" s="7" t="s">
        <v>988</v>
      </c>
      <c r="B475" s="7" t="s">
        <v>989</v>
      </c>
      <c r="C475" s="8" t="s">
        <v>235</v>
      </c>
      <c r="D475" s="9"/>
      <c r="E475" s="9"/>
      <c r="F475" s="9"/>
      <c r="G475" s="10">
        <v>0</v>
      </c>
      <c r="H475" s="10">
        <v>209975</v>
      </c>
      <c r="I475" s="10">
        <v>172930</v>
      </c>
      <c r="J475" s="10">
        <v>195583</v>
      </c>
      <c r="K475" s="10">
        <v>149288</v>
      </c>
      <c r="L475" s="10">
        <v>222597</v>
      </c>
      <c r="M475" s="10">
        <v>162812</v>
      </c>
      <c r="N475" s="10">
        <v>182570</v>
      </c>
      <c r="O475" s="10">
        <v>183728</v>
      </c>
      <c r="P475" s="10">
        <v>0</v>
      </c>
      <c r="Q475" s="10">
        <v>183728</v>
      </c>
      <c r="R475" s="10">
        <v>172796</v>
      </c>
      <c r="S475" s="10">
        <v>0</v>
      </c>
      <c r="T475" s="10">
        <v>172796</v>
      </c>
      <c r="U475" s="10">
        <v>0</v>
      </c>
      <c r="V475" s="10">
        <v>172796</v>
      </c>
      <c r="W475" s="10">
        <v>10932</v>
      </c>
      <c r="X475" s="10">
        <v>0</v>
      </c>
      <c r="Y475" s="10">
        <v>209975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26247</v>
      </c>
      <c r="AH475" s="10"/>
      <c r="AJ475" s="24">
        <f t="shared" si="302"/>
        <v>-0.26857954060477007</v>
      </c>
      <c r="AK475" s="24">
        <f t="shared" si="303"/>
        <v>0.12846718915067684</v>
      </c>
      <c r="AL475" s="24">
        <f t="shared" si="304"/>
        <v>0.14285792040407558</v>
      </c>
      <c r="AM475" s="24">
        <f t="shared" si="305"/>
        <v>-5.670336976688814E-2</v>
      </c>
      <c r="AN475" s="24">
        <f t="shared" si="306"/>
        <v>-1.8901123255629381E-2</v>
      </c>
    </row>
    <row r="476" spans="1:40" x14ac:dyDescent="0.25">
      <c r="A476" s="7" t="s">
        <v>990</v>
      </c>
      <c r="B476" s="7" t="s">
        <v>991</v>
      </c>
      <c r="C476" s="8" t="s">
        <v>235</v>
      </c>
      <c r="D476" s="9"/>
      <c r="E476" s="9"/>
      <c r="F476" s="9"/>
      <c r="G476" s="10">
        <v>0</v>
      </c>
      <c r="H476" s="10">
        <v>28747</v>
      </c>
      <c r="I476" s="10">
        <v>11426</v>
      </c>
      <c r="J476" s="10">
        <v>0</v>
      </c>
      <c r="K476" s="10">
        <v>711</v>
      </c>
      <c r="L476" s="10">
        <v>35731</v>
      </c>
      <c r="M476" s="10">
        <v>5272</v>
      </c>
      <c r="N476" s="10">
        <v>10428.5</v>
      </c>
      <c r="O476" s="10">
        <v>27378</v>
      </c>
      <c r="P476" s="10">
        <v>0</v>
      </c>
      <c r="Q476" s="10">
        <v>27378</v>
      </c>
      <c r="R476" s="10">
        <v>9983</v>
      </c>
      <c r="S476" s="10">
        <v>3414</v>
      </c>
      <c r="T476" s="10">
        <v>13397</v>
      </c>
      <c r="U476" s="10">
        <v>0</v>
      </c>
      <c r="V476" s="10">
        <v>13397</v>
      </c>
      <c r="W476" s="10">
        <v>13981</v>
      </c>
      <c r="X476" s="10">
        <v>0</v>
      </c>
      <c r="Y476" s="10">
        <v>28747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1369</v>
      </c>
      <c r="AH476" s="10"/>
      <c r="AJ476" s="24">
        <f t="shared" si="302"/>
        <v>-0.8524530519716772</v>
      </c>
      <c r="AK476" s="24">
        <f t="shared" si="303"/>
        <v>4.1930955993930201</v>
      </c>
      <c r="AL476" s="24">
        <f t="shared" si="304"/>
        <v>5.000365256775513E-2</v>
      </c>
      <c r="AM476" s="24">
        <f t="shared" si="305"/>
        <v>-0.1954605244745459</v>
      </c>
      <c r="AN476" s="24">
        <f t="shared" si="306"/>
        <v>-6.5153508158181966E-2</v>
      </c>
    </row>
    <row r="477" spans="1:40" x14ac:dyDescent="0.25">
      <c r="A477" s="7" t="s">
        <v>992</v>
      </c>
      <c r="B477" s="7" t="s">
        <v>993</v>
      </c>
      <c r="C477" s="8" t="s">
        <v>235</v>
      </c>
      <c r="D477" s="9"/>
      <c r="E477" s="9"/>
      <c r="F477" s="9"/>
      <c r="G477" s="10">
        <v>0</v>
      </c>
      <c r="H477" s="10">
        <v>5459</v>
      </c>
      <c r="I477" s="10">
        <v>4200</v>
      </c>
      <c r="J477" s="10">
        <v>30285</v>
      </c>
      <c r="K477" s="10">
        <v>7103</v>
      </c>
      <c r="L477" s="10">
        <v>39239</v>
      </c>
      <c r="M477" s="10">
        <v>0</v>
      </c>
      <c r="N477" s="10">
        <v>19156.75</v>
      </c>
      <c r="O477" s="10">
        <v>4200</v>
      </c>
      <c r="P477" s="10">
        <v>0</v>
      </c>
      <c r="Q477" s="10">
        <v>4200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4200</v>
      </c>
      <c r="X477" s="10">
        <v>0</v>
      </c>
      <c r="Y477" s="10">
        <v>5459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1259</v>
      </c>
      <c r="AH477" s="10"/>
      <c r="AJ477" s="24">
        <f t="shared" si="302"/>
        <v>-1</v>
      </c>
      <c r="AK477" s="24" t="e">
        <f t="shared" si="303"/>
        <v>#DIV/0!</v>
      </c>
      <c r="AL477" s="24">
        <f t="shared" si="304"/>
        <v>0.29976190476190478</v>
      </c>
      <c r="AM477" s="24">
        <f t="shared" si="305"/>
        <v>-0.86087820790540026</v>
      </c>
      <c r="AN477" s="24">
        <f t="shared" si="306"/>
        <v>-0.28695940263513342</v>
      </c>
    </row>
    <row r="478" spans="1:40" x14ac:dyDescent="0.25">
      <c r="A478" s="7" t="s">
        <v>994</v>
      </c>
      <c r="B478" s="7" t="s">
        <v>995</v>
      </c>
      <c r="C478" s="8" t="s">
        <v>235</v>
      </c>
      <c r="D478" s="9"/>
      <c r="E478" s="9"/>
      <c r="F478" s="9"/>
      <c r="G478" s="10">
        <v>0</v>
      </c>
      <c r="H478" s="10">
        <v>34532</v>
      </c>
      <c r="I478" s="10">
        <v>53944</v>
      </c>
      <c r="J478" s="10">
        <v>37028</v>
      </c>
      <c r="K478" s="10">
        <v>21625</v>
      </c>
      <c r="L478" s="10">
        <v>29542</v>
      </c>
      <c r="M478" s="10">
        <v>45</v>
      </c>
      <c r="N478" s="10">
        <v>22060</v>
      </c>
      <c r="O478" s="10">
        <v>32336</v>
      </c>
      <c r="P478" s="10">
        <v>0</v>
      </c>
      <c r="Q478" s="10">
        <v>32336</v>
      </c>
      <c r="R478" s="10">
        <v>37549</v>
      </c>
      <c r="S478" s="10">
        <v>986</v>
      </c>
      <c r="T478" s="10">
        <v>38535</v>
      </c>
      <c r="U478" s="10">
        <v>0</v>
      </c>
      <c r="V478" s="10">
        <v>38535</v>
      </c>
      <c r="W478" s="10">
        <v>-6199</v>
      </c>
      <c r="X478" s="10">
        <v>0</v>
      </c>
      <c r="Y478" s="10">
        <v>34532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2196</v>
      </c>
      <c r="AH478" s="10"/>
      <c r="AJ478" s="24">
        <f t="shared" si="302"/>
        <v>-0.99847674497325845</v>
      </c>
      <c r="AK478" s="24">
        <f t="shared" si="303"/>
        <v>717.57777777777778</v>
      </c>
      <c r="AL478" s="24">
        <f t="shared" si="304"/>
        <v>6.7911924789708061E-2</v>
      </c>
      <c r="AM478" s="24">
        <f t="shared" si="305"/>
        <v>0.16891205740978946</v>
      </c>
      <c r="AN478" s="24">
        <f t="shared" si="306"/>
        <v>5.6304019136596488E-2</v>
      </c>
    </row>
    <row r="479" spans="1:40" x14ac:dyDescent="0.25">
      <c r="A479" s="7" t="s">
        <v>996</v>
      </c>
      <c r="B479" s="7" t="s">
        <v>997</v>
      </c>
      <c r="C479" s="8" t="s">
        <v>235</v>
      </c>
      <c r="D479" s="9"/>
      <c r="E479" s="9"/>
      <c r="F479" s="9"/>
      <c r="G479" s="10">
        <v>0</v>
      </c>
      <c r="H479" s="10">
        <v>131234</v>
      </c>
      <c r="I479" s="10">
        <v>123024</v>
      </c>
      <c r="J479" s="10">
        <v>74970</v>
      </c>
      <c r="K479" s="10">
        <v>169007</v>
      </c>
      <c r="L479" s="10">
        <v>167075</v>
      </c>
      <c r="M479" s="10">
        <v>124134</v>
      </c>
      <c r="N479" s="10">
        <v>133796.5</v>
      </c>
      <c r="O479" s="10">
        <v>126762</v>
      </c>
      <c r="P479" s="10">
        <v>0</v>
      </c>
      <c r="Q479" s="10">
        <v>126762</v>
      </c>
      <c r="R479" s="10">
        <v>115285</v>
      </c>
      <c r="S479" s="10">
        <v>1575</v>
      </c>
      <c r="T479" s="10">
        <v>116860</v>
      </c>
      <c r="U479" s="10">
        <v>0</v>
      </c>
      <c r="V479" s="10">
        <v>116860</v>
      </c>
      <c r="W479" s="10">
        <v>9902</v>
      </c>
      <c r="X479" s="10">
        <v>0</v>
      </c>
      <c r="Y479" s="10">
        <v>131234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4472</v>
      </c>
      <c r="AH479" s="10"/>
      <c r="AJ479" s="24">
        <f t="shared" si="302"/>
        <v>-0.25701631004040104</v>
      </c>
      <c r="AK479" s="24">
        <f t="shared" si="303"/>
        <v>2.1170670404562813E-2</v>
      </c>
      <c r="AL479" s="24">
        <f t="shared" si="304"/>
        <v>3.5278711285716538E-2</v>
      </c>
      <c r="AM479" s="24">
        <f t="shared" si="305"/>
        <v>-0.21452042495885082</v>
      </c>
      <c r="AN479" s="24">
        <f t="shared" si="306"/>
        <v>-7.1506808319616935E-2</v>
      </c>
    </row>
    <row r="480" spans="1:40" x14ac:dyDescent="0.25">
      <c r="A480" s="7" t="s">
        <v>998</v>
      </c>
      <c r="B480" s="7" t="s">
        <v>999</v>
      </c>
      <c r="C480" s="8" t="s">
        <v>235</v>
      </c>
      <c r="D480" s="9"/>
      <c r="E480" s="9"/>
      <c r="F480" s="9"/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1" t="s">
        <v>1000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/>
      <c r="AL480" s="24"/>
    </row>
    <row r="481" spans="1:40" x14ac:dyDescent="0.25">
      <c r="A481" s="7" t="s">
        <v>1001</v>
      </c>
      <c r="B481" s="7" t="s">
        <v>1002</v>
      </c>
      <c r="C481" s="8" t="s">
        <v>235</v>
      </c>
      <c r="D481" s="9"/>
      <c r="E481" s="9"/>
      <c r="F481" s="9"/>
      <c r="G481" s="10">
        <v>0</v>
      </c>
      <c r="H481" s="10">
        <v>5774</v>
      </c>
      <c r="I481" s="10">
        <v>5580</v>
      </c>
      <c r="J481" s="10">
        <v>5076</v>
      </c>
      <c r="K481" s="10">
        <v>6347</v>
      </c>
      <c r="L481" s="10">
        <v>9433</v>
      </c>
      <c r="M481" s="10">
        <v>6090</v>
      </c>
      <c r="N481" s="10">
        <v>6736.5</v>
      </c>
      <c r="O481" s="10">
        <v>6824</v>
      </c>
      <c r="P481" s="10">
        <v>-1035</v>
      </c>
      <c r="Q481" s="10">
        <v>5789</v>
      </c>
      <c r="R481" s="10">
        <v>5066</v>
      </c>
      <c r="S481" s="10">
        <v>0</v>
      </c>
      <c r="T481" s="10">
        <v>5066</v>
      </c>
      <c r="U481" s="10">
        <v>0</v>
      </c>
      <c r="V481" s="10">
        <v>5066</v>
      </c>
      <c r="W481" s="10">
        <v>723</v>
      </c>
      <c r="X481" s="10">
        <v>0</v>
      </c>
      <c r="Y481" s="10">
        <v>5774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-1050</v>
      </c>
      <c r="AH481" s="10"/>
      <c r="AJ481" s="24">
        <f t="shared" ref="AJ481:AJ482" si="307">(M481-L481)/L481</f>
        <v>-0.35439414820311671</v>
      </c>
      <c r="AK481" s="24">
        <f t="shared" ref="AK481:AK482" si="308">(O481-M481)/M481</f>
        <v>0.12052545155993431</v>
      </c>
      <c r="AL481" s="24">
        <f t="shared" ref="AL481:AL482" si="309">AG481/O481</f>
        <v>-0.15386869871043377</v>
      </c>
      <c r="AM481" s="24">
        <f t="shared" ref="AM481:AM482" si="310">(Y481-L481)/L481</f>
        <v>-0.38789356514364465</v>
      </c>
      <c r="AN481" s="24">
        <f t="shared" ref="AN481:AN482" si="311">AM481/3</f>
        <v>-0.12929785504788155</v>
      </c>
    </row>
    <row r="482" spans="1:40" x14ac:dyDescent="0.25">
      <c r="A482" s="7" t="s">
        <v>1003</v>
      </c>
      <c r="B482" s="7" t="s">
        <v>1004</v>
      </c>
      <c r="C482" s="8" t="s">
        <v>235</v>
      </c>
      <c r="D482" s="9"/>
      <c r="E482" s="9"/>
      <c r="F482" s="9"/>
      <c r="G482" s="10">
        <v>0</v>
      </c>
      <c r="H482" s="10">
        <v>525</v>
      </c>
      <c r="I482" s="10">
        <v>64</v>
      </c>
      <c r="J482" s="10">
        <v>0</v>
      </c>
      <c r="K482" s="10">
        <v>843</v>
      </c>
      <c r="L482" s="10">
        <v>1334</v>
      </c>
      <c r="M482" s="10">
        <v>0</v>
      </c>
      <c r="N482" s="10">
        <v>544.25</v>
      </c>
      <c r="O482" s="10">
        <v>525</v>
      </c>
      <c r="P482" s="10">
        <v>0</v>
      </c>
      <c r="Q482" s="10">
        <v>525</v>
      </c>
      <c r="R482" s="10">
        <v>64</v>
      </c>
      <c r="S482" s="10">
        <v>5328</v>
      </c>
      <c r="T482" s="10">
        <v>5392</v>
      </c>
      <c r="U482" s="10">
        <v>0</v>
      </c>
      <c r="V482" s="10">
        <v>5392</v>
      </c>
      <c r="W482" s="10">
        <v>-4867</v>
      </c>
      <c r="X482" s="10">
        <v>0</v>
      </c>
      <c r="Y482" s="10">
        <v>525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/>
      <c r="AJ482" s="24">
        <f t="shared" si="307"/>
        <v>-1</v>
      </c>
      <c r="AK482" s="24" t="e">
        <f t="shared" si="308"/>
        <v>#DIV/0!</v>
      </c>
      <c r="AL482" s="24">
        <f t="shared" si="309"/>
        <v>0</v>
      </c>
      <c r="AM482" s="24">
        <f t="shared" si="310"/>
        <v>-0.6064467766116941</v>
      </c>
      <c r="AN482" s="24">
        <f t="shared" si="311"/>
        <v>-0.20214892553723138</v>
      </c>
    </row>
    <row r="483" spans="1:40" x14ac:dyDescent="0.25">
      <c r="A483" s="7" t="s">
        <v>1005</v>
      </c>
      <c r="B483" s="7" t="s">
        <v>1006</v>
      </c>
      <c r="C483" s="8" t="s">
        <v>235</v>
      </c>
      <c r="D483" s="9"/>
      <c r="E483" s="9"/>
      <c r="F483" s="9"/>
      <c r="G483" s="10">
        <v>0</v>
      </c>
      <c r="H483" s="10">
        <v>0</v>
      </c>
      <c r="I483" s="10">
        <v>0</v>
      </c>
      <c r="J483" s="10">
        <v>38107</v>
      </c>
      <c r="K483" s="10">
        <v>10777</v>
      </c>
      <c r="L483" s="10">
        <v>0</v>
      </c>
      <c r="M483" s="10">
        <v>0</v>
      </c>
      <c r="N483" s="10">
        <v>12221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1" t="s">
        <v>1007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/>
      <c r="AL483" s="24"/>
    </row>
    <row r="484" spans="1:40" x14ac:dyDescent="0.25">
      <c r="A484" s="7" t="s">
        <v>1008</v>
      </c>
      <c r="B484" s="7" t="s">
        <v>1009</v>
      </c>
      <c r="C484" s="8" t="s">
        <v>235</v>
      </c>
      <c r="D484" s="9"/>
      <c r="E484" s="9"/>
      <c r="F484" s="9"/>
      <c r="G484" s="10">
        <v>0</v>
      </c>
      <c r="H484" s="10">
        <v>0</v>
      </c>
      <c r="I484" s="10">
        <v>0</v>
      </c>
      <c r="J484" s="10">
        <v>5599</v>
      </c>
      <c r="K484" s="10">
        <v>1739</v>
      </c>
      <c r="L484" s="10">
        <v>0</v>
      </c>
      <c r="M484" s="10">
        <v>0</v>
      </c>
      <c r="N484" s="10">
        <v>1834.5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/>
      <c r="AL484" s="24"/>
    </row>
    <row r="485" spans="1:40" x14ac:dyDescent="0.25">
      <c r="A485" s="7" t="s">
        <v>1010</v>
      </c>
      <c r="B485" s="7" t="s">
        <v>1011</v>
      </c>
      <c r="C485" s="8" t="s">
        <v>235</v>
      </c>
      <c r="D485" s="9"/>
      <c r="E485" s="9"/>
      <c r="F485" s="9"/>
      <c r="G485" s="10">
        <v>0</v>
      </c>
      <c r="H485" s="10">
        <v>0</v>
      </c>
      <c r="I485" s="10">
        <v>0</v>
      </c>
      <c r="J485" s="10">
        <v>1799</v>
      </c>
      <c r="K485" s="10">
        <v>740</v>
      </c>
      <c r="L485" s="10">
        <v>0</v>
      </c>
      <c r="M485" s="10">
        <v>0</v>
      </c>
      <c r="N485" s="10">
        <v>634.75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/>
      <c r="AL485" s="24"/>
    </row>
    <row r="486" spans="1:40" x14ac:dyDescent="0.25">
      <c r="A486" s="7" t="s">
        <v>1012</v>
      </c>
      <c r="B486" s="7" t="s">
        <v>1013</v>
      </c>
      <c r="C486" s="8" t="s">
        <v>235</v>
      </c>
      <c r="D486" s="9"/>
      <c r="E486" s="9"/>
      <c r="F486" s="9"/>
      <c r="G486" s="10">
        <v>0</v>
      </c>
      <c r="H486" s="10">
        <v>0</v>
      </c>
      <c r="I486" s="10">
        <v>0</v>
      </c>
      <c r="J486" s="10">
        <v>-357</v>
      </c>
      <c r="K486" s="10">
        <v>0</v>
      </c>
      <c r="L486" s="10">
        <v>0</v>
      </c>
      <c r="M486" s="10">
        <v>0</v>
      </c>
      <c r="N486" s="10">
        <v>-89.25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/>
      <c r="AL486" s="24"/>
    </row>
    <row r="487" spans="1:40" x14ac:dyDescent="0.25">
      <c r="A487" s="19" t="s">
        <v>1014</v>
      </c>
      <c r="B487" s="19" t="s">
        <v>1015</v>
      </c>
      <c r="C487" s="8" t="s">
        <v>235</v>
      </c>
      <c r="D487" s="9"/>
      <c r="E487" s="9"/>
      <c r="F487" s="9"/>
      <c r="G487" s="10">
        <v>0</v>
      </c>
      <c r="H487" s="10">
        <v>0</v>
      </c>
      <c r="I487" s="10">
        <v>0</v>
      </c>
      <c r="J487" s="10">
        <v>208</v>
      </c>
      <c r="K487" s="10">
        <v>0</v>
      </c>
      <c r="L487" s="10">
        <v>0</v>
      </c>
      <c r="M487" s="10">
        <v>0</v>
      </c>
      <c r="N487" s="10">
        <v>52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/>
      <c r="AL487" s="24"/>
    </row>
    <row r="488" spans="1:40" x14ac:dyDescent="0.25">
      <c r="A488" s="19" t="s">
        <v>1016</v>
      </c>
      <c r="B488" s="19" t="s">
        <v>1017</v>
      </c>
      <c r="C488" s="8" t="s">
        <v>235</v>
      </c>
      <c r="D488" s="9"/>
      <c r="E488" s="9"/>
      <c r="F488" s="9"/>
      <c r="G488" s="10">
        <v>0</v>
      </c>
      <c r="H488" s="10">
        <v>0</v>
      </c>
      <c r="I488" s="10">
        <v>0</v>
      </c>
      <c r="J488" s="10">
        <v>2612</v>
      </c>
      <c r="K488" s="10">
        <v>753</v>
      </c>
      <c r="L488" s="10">
        <v>0</v>
      </c>
      <c r="M488" s="10">
        <v>0</v>
      </c>
      <c r="N488" s="10">
        <v>841.25</v>
      </c>
      <c r="O488" s="10">
        <v>0</v>
      </c>
      <c r="P488" s="10">
        <v>0</v>
      </c>
      <c r="Q488" s="10">
        <v>0</v>
      </c>
      <c r="R488" s="10">
        <v>19</v>
      </c>
      <c r="S488" s="10">
        <v>0</v>
      </c>
      <c r="T488" s="10">
        <v>19</v>
      </c>
      <c r="U488" s="10">
        <v>0</v>
      </c>
      <c r="V488" s="10">
        <v>19</v>
      </c>
      <c r="W488" s="10">
        <v>-19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/>
      <c r="AL488" s="24"/>
    </row>
    <row r="489" spans="1:40" x14ac:dyDescent="0.25">
      <c r="A489" s="19" t="s">
        <v>1018</v>
      </c>
      <c r="B489" s="19" t="s">
        <v>1019</v>
      </c>
      <c r="C489" s="8" t="s">
        <v>235</v>
      </c>
      <c r="D489" s="9"/>
      <c r="E489" s="9"/>
      <c r="F489" s="9"/>
      <c r="G489" s="10">
        <v>0</v>
      </c>
      <c r="H489" s="10">
        <v>0</v>
      </c>
      <c r="I489" s="10">
        <v>0</v>
      </c>
      <c r="J489" s="10">
        <v>764</v>
      </c>
      <c r="K489" s="10">
        <v>223</v>
      </c>
      <c r="L489" s="10">
        <v>0</v>
      </c>
      <c r="M489" s="10">
        <v>0</v>
      </c>
      <c r="N489" s="10">
        <v>246.75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/>
      <c r="AL489" s="24"/>
    </row>
    <row r="490" spans="1:40" x14ac:dyDescent="0.25">
      <c r="A490" s="19" t="s">
        <v>1020</v>
      </c>
      <c r="B490" s="19" t="s">
        <v>1021</v>
      </c>
      <c r="C490" s="8" t="s">
        <v>235</v>
      </c>
      <c r="D490" s="9"/>
      <c r="E490" s="9"/>
      <c r="F490" s="9"/>
      <c r="G490" s="10">
        <v>0</v>
      </c>
      <c r="H490" s="10">
        <v>0</v>
      </c>
      <c r="I490" s="10">
        <v>0</v>
      </c>
      <c r="J490" s="10">
        <v>327</v>
      </c>
      <c r="K490" s="10">
        <v>92</v>
      </c>
      <c r="L490" s="10">
        <v>0</v>
      </c>
      <c r="M490" s="10">
        <v>0</v>
      </c>
      <c r="N490" s="10">
        <v>104.75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/>
      <c r="AL490" s="24"/>
    </row>
    <row r="491" spans="1:40" x14ac:dyDescent="0.25">
      <c r="A491" s="19" t="s">
        <v>1022</v>
      </c>
      <c r="B491" s="19" t="s">
        <v>1023</v>
      </c>
      <c r="C491" s="8" t="s">
        <v>235</v>
      </c>
      <c r="D491" s="9"/>
      <c r="E491" s="9"/>
      <c r="F491" s="9"/>
      <c r="G491" s="10">
        <v>0</v>
      </c>
      <c r="H491" s="10">
        <v>0</v>
      </c>
      <c r="I491" s="10">
        <v>0</v>
      </c>
      <c r="J491" s="10">
        <v>2014</v>
      </c>
      <c r="K491" s="10">
        <v>565</v>
      </c>
      <c r="L491" s="10">
        <v>0</v>
      </c>
      <c r="M491" s="10">
        <v>0</v>
      </c>
      <c r="N491" s="10">
        <v>644.75</v>
      </c>
      <c r="O491" s="10">
        <v>0</v>
      </c>
      <c r="P491" s="10">
        <v>0</v>
      </c>
      <c r="Q491" s="10">
        <v>0</v>
      </c>
      <c r="R491" s="10">
        <v>14</v>
      </c>
      <c r="S491" s="10">
        <v>0</v>
      </c>
      <c r="T491" s="10">
        <v>14</v>
      </c>
      <c r="U491" s="10">
        <v>0</v>
      </c>
      <c r="V491" s="10">
        <v>14</v>
      </c>
      <c r="W491" s="10">
        <v>-14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/>
      <c r="AL491" s="24"/>
    </row>
    <row r="492" spans="1:40" x14ac:dyDescent="0.25">
      <c r="A492" s="19" t="s">
        <v>1024</v>
      </c>
      <c r="B492" s="19" t="s">
        <v>1025</v>
      </c>
      <c r="C492" s="8" t="s">
        <v>235</v>
      </c>
      <c r="D492" s="9"/>
      <c r="E492" s="9"/>
      <c r="F492" s="9"/>
      <c r="G492" s="10">
        <v>0</v>
      </c>
      <c r="H492" s="10">
        <v>0</v>
      </c>
      <c r="I492" s="10">
        <v>0</v>
      </c>
      <c r="J492" s="10">
        <v>1520</v>
      </c>
      <c r="K492" s="10">
        <v>360</v>
      </c>
      <c r="L492" s="10">
        <v>0</v>
      </c>
      <c r="M492" s="10">
        <v>0</v>
      </c>
      <c r="N492" s="10">
        <v>470</v>
      </c>
      <c r="O492" s="10">
        <v>0</v>
      </c>
      <c r="P492" s="10">
        <v>0</v>
      </c>
      <c r="Q492" s="10">
        <v>0</v>
      </c>
      <c r="R492" s="10">
        <v>5</v>
      </c>
      <c r="S492" s="10">
        <v>0</v>
      </c>
      <c r="T492" s="10">
        <v>5</v>
      </c>
      <c r="U492" s="10">
        <v>0</v>
      </c>
      <c r="V492" s="10">
        <v>5</v>
      </c>
      <c r="W492" s="10">
        <v>-5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/>
      <c r="AL492" s="24"/>
    </row>
    <row r="493" spans="1:40" x14ac:dyDescent="0.25">
      <c r="A493" s="19" t="s">
        <v>1026</v>
      </c>
      <c r="B493" s="19" t="s">
        <v>1027</v>
      </c>
      <c r="C493" s="8" t="s">
        <v>235</v>
      </c>
      <c r="D493" s="9"/>
      <c r="E493" s="9"/>
      <c r="F493" s="9"/>
      <c r="G493" s="10">
        <v>0</v>
      </c>
      <c r="H493" s="10">
        <v>0</v>
      </c>
      <c r="I493" s="10">
        <v>0</v>
      </c>
      <c r="J493" s="10">
        <v>142</v>
      </c>
      <c r="K493" s="10">
        <v>0</v>
      </c>
      <c r="L493" s="10">
        <v>0</v>
      </c>
      <c r="M493" s="10">
        <v>0</v>
      </c>
      <c r="N493" s="10">
        <v>35.5</v>
      </c>
      <c r="O493" s="10">
        <v>0</v>
      </c>
      <c r="P493" s="10">
        <v>0</v>
      </c>
      <c r="Q493" s="10">
        <v>0</v>
      </c>
      <c r="R493" s="10">
        <v>21</v>
      </c>
      <c r="S493" s="10">
        <v>0</v>
      </c>
      <c r="T493" s="10">
        <v>21</v>
      </c>
      <c r="U493" s="10">
        <v>0</v>
      </c>
      <c r="V493" s="10">
        <v>21</v>
      </c>
      <c r="W493" s="10">
        <v>-21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/>
      <c r="AL493" s="24"/>
    </row>
    <row r="494" spans="1:40" x14ac:dyDescent="0.25">
      <c r="A494" s="7" t="s">
        <v>1028</v>
      </c>
      <c r="B494" s="7" t="s">
        <v>1029</v>
      </c>
      <c r="C494" s="8" t="s">
        <v>235</v>
      </c>
      <c r="D494" s="9"/>
      <c r="E494" s="9"/>
      <c r="F494" s="9"/>
      <c r="G494" s="10">
        <v>0</v>
      </c>
      <c r="H494" s="10">
        <v>0</v>
      </c>
      <c r="I494" s="10">
        <v>0</v>
      </c>
      <c r="J494" s="10">
        <v>174</v>
      </c>
      <c r="K494" s="10">
        <v>30</v>
      </c>
      <c r="L494" s="10">
        <v>0</v>
      </c>
      <c r="M494" s="10">
        <v>0</v>
      </c>
      <c r="N494" s="10">
        <v>51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/>
      <c r="AL494" s="24"/>
    </row>
    <row r="495" spans="1:40" x14ac:dyDescent="0.25">
      <c r="A495" s="7" t="s">
        <v>1030</v>
      </c>
      <c r="B495" s="7" t="s">
        <v>1031</v>
      </c>
      <c r="C495" s="8" t="s">
        <v>235</v>
      </c>
      <c r="D495" s="9"/>
      <c r="E495" s="9"/>
      <c r="F495" s="9"/>
      <c r="G495" s="10">
        <v>0</v>
      </c>
      <c r="H495" s="10">
        <v>0</v>
      </c>
      <c r="I495" s="10">
        <v>0</v>
      </c>
      <c r="J495" s="10">
        <v>15462</v>
      </c>
      <c r="K495" s="10">
        <v>0</v>
      </c>
      <c r="L495" s="10">
        <v>0</v>
      </c>
      <c r="M495" s="10">
        <v>0</v>
      </c>
      <c r="N495" s="10">
        <v>3865.5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/>
      <c r="AL495" s="24"/>
    </row>
    <row r="496" spans="1:40" x14ac:dyDescent="0.25">
      <c r="A496" s="7" t="s">
        <v>1032</v>
      </c>
      <c r="B496" s="7" t="s">
        <v>1033</v>
      </c>
      <c r="C496" s="8" t="s">
        <v>235</v>
      </c>
      <c r="D496" s="9"/>
      <c r="E496" s="9"/>
      <c r="F496" s="9"/>
      <c r="G496" s="10">
        <v>0</v>
      </c>
      <c r="H496" s="10">
        <v>0</v>
      </c>
      <c r="I496" s="10">
        <v>0</v>
      </c>
      <c r="J496" s="10">
        <v>75745</v>
      </c>
      <c r="K496" s="10">
        <v>0</v>
      </c>
      <c r="L496" s="10">
        <v>0</v>
      </c>
      <c r="M496" s="10">
        <v>0</v>
      </c>
      <c r="N496" s="10">
        <v>18936.25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/>
      <c r="AL496" s="24"/>
    </row>
    <row r="497" spans="1:40" x14ac:dyDescent="0.25">
      <c r="A497" s="7" t="s">
        <v>1034</v>
      </c>
      <c r="B497" s="7" t="s">
        <v>1035</v>
      </c>
      <c r="C497" s="8" t="s">
        <v>235</v>
      </c>
      <c r="D497" s="9"/>
      <c r="E497" s="9"/>
      <c r="F497" s="9"/>
      <c r="G497" s="10">
        <v>0</v>
      </c>
      <c r="H497" s="10">
        <v>0</v>
      </c>
      <c r="I497" s="10">
        <v>0</v>
      </c>
      <c r="J497" s="10">
        <v>20231</v>
      </c>
      <c r="K497" s="10">
        <v>0</v>
      </c>
      <c r="L497" s="10">
        <v>0</v>
      </c>
      <c r="M497" s="10">
        <v>0</v>
      </c>
      <c r="N497" s="10">
        <v>5057.75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/>
      <c r="AL497" s="24"/>
    </row>
    <row r="498" spans="1:40" x14ac:dyDescent="0.25">
      <c r="A498" s="7" t="s">
        <v>1036</v>
      </c>
      <c r="B498" s="7" t="s">
        <v>1037</v>
      </c>
      <c r="C498" s="8" t="s">
        <v>235</v>
      </c>
      <c r="D498" s="9"/>
      <c r="E498" s="9"/>
      <c r="F498" s="9"/>
      <c r="G498" s="10">
        <v>0</v>
      </c>
      <c r="H498" s="10">
        <v>0</v>
      </c>
      <c r="I498" s="10">
        <v>0</v>
      </c>
      <c r="J498" s="10">
        <v>697</v>
      </c>
      <c r="K498" s="10">
        <v>212</v>
      </c>
      <c r="L498" s="10">
        <v>0</v>
      </c>
      <c r="M498" s="10">
        <v>0</v>
      </c>
      <c r="N498" s="10">
        <v>227.25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/>
      <c r="AL498" s="24"/>
    </row>
    <row r="499" spans="1:40" x14ac:dyDescent="0.25">
      <c r="A499" s="7" t="s">
        <v>1038</v>
      </c>
      <c r="B499" s="7" t="s">
        <v>1004</v>
      </c>
      <c r="C499" s="8" t="s">
        <v>235</v>
      </c>
      <c r="D499" s="9"/>
      <c r="E499" s="9"/>
      <c r="F499" s="9"/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/>
      <c r="AL499" s="24"/>
    </row>
    <row r="500" spans="1:40" x14ac:dyDescent="0.25">
      <c r="A500" s="7" t="s">
        <v>1039</v>
      </c>
      <c r="B500" s="7" t="s">
        <v>1040</v>
      </c>
      <c r="C500" s="8" t="s">
        <v>235</v>
      </c>
      <c r="D500" s="9"/>
      <c r="E500" s="9"/>
      <c r="F500" s="9"/>
      <c r="G500" s="10">
        <v>0</v>
      </c>
      <c r="H500" s="10">
        <v>7559</v>
      </c>
      <c r="I500" s="10">
        <v>7350</v>
      </c>
      <c r="J500" s="10">
        <v>5600</v>
      </c>
      <c r="K500" s="10">
        <v>5700</v>
      </c>
      <c r="L500" s="10">
        <v>5700</v>
      </c>
      <c r="M500" s="10">
        <v>6525</v>
      </c>
      <c r="N500" s="10">
        <v>5881.25</v>
      </c>
      <c r="O500" s="10">
        <v>7034</v>
      </c>
      <c r="P500" s="10">
        <v>0</v>
      </c>
      <c r="Q500" s="10">
        <v>7034</v>
      </c>
      <c r="R500" s="10">
        <v>7349</v>
      </c>
      <c r="S500" s="10">
        <v>0</v>
      </c>
      <c r="T500" s="10">
        <v>7349</v>
      </c>
      <c r="U500" s="10">
        <v>0</v>
      </c>
      <c r="V500" s="10">
        <v>7349</v>
      </c>
      <c r="W500" s="10">
        <v>-315</v>
      </c>
      <c r="X500" s="10">
        <v>0</v>
      </c>
      <c r="Y500" s="10">
        <v>7559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525</v>
      </c>
      <c r="AH500" s="10"/>
      <c r="AJ500" s="24">
        <f t="shared" ref="AJ500:AJ501" si="312">(M500-L500)/L500</f>
        <v>0.14473684210526316</v>
      </c>
      <c r="AK500" s="24">
        <f t="shared" ref="AK500:AK501" si="313">(O500-M500)/M500</f>
        <v>7.8007662835249042E-2</v>
      </c>
      <c r="AL500" s="24">
        <f t="shared" ref="AL500:AL501" si="314">AG500/O500</f>
        <v>7.4637475120841623E-2</v>
      </c>
      <c r="AM500" s="24">
        <f t="shared" ref="AM500:AM501" si="315">(Y500-L500)/L500</f>
        <v>0.32614035087719301</v>
      </c>
      <c r="AN500" s="24">
        <f t="shared" ref="AN500:AN501" si="316">AM500/3</f>
        <v>0.10871345029239766</v>
      </c>
    </row>
    <row r="501" spans="1:40" ht="15.75" thickBot="1" x14ac:dyDescent="0.3">
      <c r="A501" s="15" t="s">
        <v>1041</v>
      </c>
      <c r="B501" s="16" t="s">
        <v>1042</v>
      </c>
      <c r="C501" s="16"/>
      <c r="D501" s="17">
        <v>0</v>
      </c>
      <c r="E501" s="17">
        <v>0</v>
      </c>
      <c r="F501" s="17">
        <v>0</v>
      </c>
      <c r="G501" s="17">
        <v>0</v>
      </c>
      <c r="H501" s="17">
        <v>2088232</v>
      </c>
      <c r="I501" s="17">
        <v>1753195</v>
      </c>
      <c r="J501" s="17">
        <v>1731223</v>
      </c>
      <c r="K501" s="17">
        <v>1800644</v>
      </c>
      <c r="L501" s="17">
        <v>2035819</v>
      </c>
      <c r="M501" s="17">
        <v>1773657</v>
      </c>
      <c r="N501" s="17">
        <v>1835335.75</v>
      </c>
      <c r="O501" s="17">
        <v>2048378</v>
      </c>
      <c r="P501" s="17">
        <v>-2525</v>
      </c>
      <c r="Q501" s="17">
        <v>2045853</v>
      </c>
      <c r="R501" s="17">
        <v>1590718</v>
      </c>
      <c r="S501" s="17">
        <v>251616</v>
      </c>
      <c r="T501" s="17">
        <v>1842334</v>
      </c>
      <c r="U501" s="17">
        <v>0</v>
      </c>
      <c r="V501" s="17">
        <v>1842334</v>
      </c>
      <c r="W501" s="17">
        <v>203519</v>
      </c>
      <c r="X501" s="17">
        <v>0</v>
      </c>
      <c r="Y501" s="17">
        <v>2088232</v>
      </c>
      <c r="Z501" s="17">
        <v>0</v>
      </c>
      <c r="AA501" s="17">
        <v>0</v>
      </c>
      <c r="AB501" s="17">
        <v>0</v>
      </c>
      <c r="AC501" s="17">
        <v>0</v>
      </c>
      <c r="AD501" s="17">
        <v>0</v>
      </c>
      <c r="AE501" s="17">
        <v>0</v>
      </c>
      <c r="AF501" s="17">
        <v>0</v>
      </c>
      <c r="AG501" s="17">
        <v>39854</v>
      </c>
      <c r="AH501" s="17">
        <v>0</v>
      </c>
      <c r="AJ501" s="24">
        <f t="shared" si="312"/>
        <v>-0.12877470934302115</v>
      </c>
      <c r="AK501" s="24">
        <f t="shared" si="313"/>
        <v>0.15488958688179283</v>
      </c>
      <c r="AL501" s="24">
        <f t="shared" si="314"/>
        <v>1.9456369869233121E-2</v>
      </c>
      <c r="AM501" s="24">
        <f t="shared" si="315"/>
        <v>2.5745412534218415E-2</v>
      </c>
      <c r="AN501" s="24">
        <f t="shared" si="316"/>
        <v>8.5818041780728049E-3</v>
      </c>
    </row>
    <row r="502" spans="1:40" ht="15.75" thickTop="1" x14ac:dyDescent="0.25">
      <c r="A502" s="7" t="s">
        <v>1043</v>
      </c>
      <c r="B502" s="7" t="s">
        <v>1044</v>
      </c>
      <c r="C502" s="8" t="s">
        <v>235</v>
      </c>
      <c r="D502" s="9"/>
      <c r="E502" s="9"/>
      <c r="F502" s="9"/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/>
      <c r="AL502" s="24"/>
    </row>
    <row r="503" spans="1:40" x14ac:dyDescent="0.25">
      <c r="A503" s="7" t="s">
        <v>1045</v>
      </c>
      <c r="B503" s="7" t="s">
        <v>1046</v>
      </c>
      <c r="C503" s="8" t="s">
        <v>235</v>
      </c>
      <c r="D503" s="9"/>
      <c r="E503" s="9"/>
      <c r="F503" s="9"/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/>
      <c r="AL503" s="24"/>
    </row>
    <row r="504" spans="1:40" x14ac:dyDescent="0.25">
      <c r="A504" s="7" t="s">
        <v>1047</v>
      </c>
      <c r="B504" s="7" t="s">
        <v>805</v>
      </c>
      <c r="C504" s="8" t="s">
        <v>235</v>
      </c>
      <c r="D504" s="9"/>
      <c r="E504" s="9"/>
      <c r="F504" s="9"/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/>
      <c r="AL504" s="24"/>
    </row>
    <row r="505" spans="1:40" x14ac:dyDescent="0.25">
      <c r="A505" s="19" t="s">
        <v>1048</v>
      </c>
      <c r="B505" s="19" t="s">
        <v>502</v>
      </c>
      <c r="C505" s="8" t="s">
        <v>235</v>
      </c>
      <c r="D505" s="9"/>
      <c r="E505" s="9"/>
      <c r="F505" s="9"/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/>
      <c r="AL505" s="24"/>
    </row>
    <row r="506" spans="1:40" x14ac:dyDescent="0.25">
      <c r="A506" s="19" t="s">
        <v>1049</v>
      </c>
      <c r="B506" s="19" t="s">
        <v>504</v>
      </c>
      <c r="C506" s="8" t="s">
        <v>235</v>
      </c>
      <c r="D506" s="9"/>
      <c r="E506" s="9"/>
      <c r="F506" s="9"/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/>
      <c r="AL506" s="24"/>
    </row>
    <row r="507" spans="1:40" x14ac:dyDescent="0.25">
      <c r="A507" s="19" t="s">
        <v>1050</v>
      </c>
      <c r="B507" s="19" t="s">
        <v>506</v>
      </c>
      <c r="C507" s="8" t="s">
        <v>235</v>
      </c>
      <c r="D507" s="9"/>
      <c r="E507" s="9"/>
      <c r="F507" s="9"/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/>
      <c r="AL507" s="24"/>
    </row>
    <row r="508" spans="1:40" x14ac:dyDescent="0.25">
      <c r="A508" s="19" t="s">
        <v>1051</v>
      </c>
      <c r="B508" s="19" t="s">
        <v>1052</v>
      </c>
      <c r="C508" s="8" t="s">
        <v>235</v>
      </c>
      <c r="D508" s="9"/>
      <c r="E508" s="9"/>
      <c r="F508" s="9"/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/>
      <c r="AL508" s="24"/>
    </row>
    <row r="509" spans="1:40" x14ac:dyDescent="0.25">
      <c r="A509" s="19" t="s">
        <v>1053</v>
      </c>
      <c r="B509" s="19" t="s">
        <v>510</v>
      </c>
      <c r="C509" s="8" t="s">
        <v>235</v>
      </c>
      <c r="D509" s="9"/>
      <c r="E509" s="9"/>
      <c r="F509" s="9"/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/>
      <c r="AL509" s="24"/>
    </row>
    <row r="510" spans="1:40" x14ac:dyDescent="0.25">
      <c r="A510" s="19" t="s">
        <v>1054</v>
      </c>
      <c r="B510" s="19" t="s">
        <v>514</v>
      </c>
      <c r="C510" s="8" t="s">
        <v>235</v>
      </c>
      <c r="D510" s="9"/>
      <c r="E510" s="9"/>
      <c r="F510" s="9"/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/>
      <c r="AL510" s="24"/>
    </row>
    <row r="511" spans="1:40" x14ac:dyDescent="0.25">
      <c r="A511" s="19" t="s">
        <v>1055</v>
      </c>
      <c r="B511" s="19" t="s">
        <v>516</v>
      </c>
      <c r="C511" s="8" t="s">
        <v>235</v>
      </c>
      <c r="D511" s="9"/>
      <c r="E511" s="9"/>
      <c r="F511" s="9"/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/>
      <c r="AL511" s="24"/>
    </row>
    <row r="512" spans="1:40" x14ac:dyDescent="0.25">
      <c r="A512" s="7" t="s">
        <v>1056</v>
      </c>
      <c r="B512" s="7" t="s">
        <v>1057</v>
      </c>
      <c r="C512" s="8" t="s">
        <v>235</v>
      </c>
      <c r="D512" s="9"/>
      <c r="E512" s="9"/>
      <c r="F512" s="9"/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/>
      <c r="AL512" s="24"/>
    </row>
    <row r="513" spans="1:40" x14ac:dyDescent="0.25">
      <c r="A513" s="7" t="s">
        <v>1058</v>
      </c>
      <c r="B513" s="7" t="s">
        <v>1059</v>
      </c>
      <c r="C513" s="8" t="s">
        <v>235</v>
      </c>
      <c r="D513" s="9"/>
      <c r="E513" s="9"/>
      <c r="F513" s="9"/>
      <c r="G513" s="10">
        <v>0</v>
      </c>
      <c r="H513" s="10">
        <v>8714</v>
      </c>
      <c r="I513" s="10">
        <v>8366</v>
      </c>
      <c r="J513" s="10">
        <v>5178</v>
      </c>
      <c r="K513" s="10">
        <v>1109</v>
      </c>
      <c r="L513" s="10">
        <v>6576</v>
      </c>
      <c r="M513" s="10">
        <v>5133</v>
      </c>
      <c r="N513" s="10">
        <v>4499</v>
      </c>
      <c r="O513" s="10">
        <v>5039</v>
      </c>
      <c r="P513" s="10">
        <v>0</v>
      </c>
      <c r="Q513" s="10">
        <v>5039</v>
      </c>
      <c r="R513" s="10">
        <v>7566</v>
      </c>
      <c r="S513" s="10">
        <v>0</v>
      </c>
      <c r="T513" s="10">
        <v>7566</v>
      </c>
      <c r="U513" s="10">
        <v>0</v>
      </c>
      <c r="V513" s="10">
        <v>7566</v>
      </c>
      <c r="W513" s="10">
        <v>-2527</v>
      </c>
      <c r="X513" s="10">
        <v>0</v>
      </c>
      <c r="Y513" s="10">
        <v>8714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3675</v>
      </c>
      <c r="AH513" s="10"/>
      <c r="AJ513" s="24">
        <f t="shared" ref="AJ513:AJ515" si="317">(M513-L513)/L513</f>
        <v>-0.21943430656934307</v>
      </c>
      <c r="AK513" s="24">
        <f t="shared" ref="AK513:AK515" si="318">(O513-M513)/M513</f>
        <v>-1.8312877459575296E-2</v>
      </c>
      <c r="AL513" s="24">
        <f t="shared" ref="AL513:AL515" si="319">AG513/O513</f>
        <v>0.72931137130383017</v>
      </c>
      <c r="AM513" s="24">
        <f t="shared" ref="AM513:AM515" si="320">(Y513-L513)/L513</f>
        <v>0.32512165450121655</v>
      </c>
      <c r="AN513" s="24">
        <f t="shared" ref="AN513:AN515" si="321">AM513/3</f>
        <v>0.10837388483373885</v>
      </c>
    </row>
    <row r="514" spans="1:40" x14ac:dyDescent="0.25">
      <c r="A514" s="7" t="s">
        <v>1060</v>
      </c>
      <c r="B514" s="7" t="s">
        <v>1061</v>
      </c>
      <c r="C514" s="8" t="s">
        <v>235</v>
      </c>
      <c r="D514" s="9"/>
      <c r="E514" s="9"/>
      <c r="F514" s="9"/>
      <c r="G514" s="10">
        <v>0</v>
      </c>
      <c r="H514" s="10">
        <v>14362</v>
      </c>
      <c r="I514" s="10">
        <v>16101</v>
      </c>
      <c r="J514" s="10">
        <v>12928</v>
      </c>
      <c r="K514" s="10">
        <v>12474</v>
      </c>
      <c r="L514" s="10">
        <v>13070</v>
      </c>
      <c r="M514" s="10">
        <v>13154</v>
      </c>
      <c r="N514" s="10">
        <v>12906.5</v>
      </c>
      <c r="O514" s="10">
        <v>13876</v>
      </c>
      <c r="P514" s="10">
        <v>0</v>
      </c>
      <c r="Q514" s="10">
        <v>13876</v>
      </c>
      <c r="R514" s="10">
        <v>11601</v>
      </c>
      <c r="S514" s="10">
        <v>0</v>
      </c>
      <c r="T514" s="10">
        <v>11601</v>
      </c>
      <c r="U514" s="10">
        <v>0</v>
      </c>
      <c r="V514" s="10">
        <v>11601</v>
      </c>
      <c r="W514" s="10">
        <v>2275</v>
      </c>
      <c r="X514" s="10">
        <v>0</v>
      </c>
      <c r="Y514" s="10">
        <v>14362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486</v>
      </c>
      <c r="AH514" s="10"/>
      <c r="AJ514" s="24">
        <f t="shared" si="317"/>
        <v>6.4269319051262434E-3</v>
      </c>
      <c r="AK514" s="24">
        <f t="shared" si="318"/>
        <v>5.4888246921088645E-2</v>
      </c>
      <c r="AL514" s="24">
        <f t="shared" si="319"/>
        <v>3.5024502738541366E-2</v>
      </c>
      <c r="AM514" s="24">
        <f t="shared" si="320"/>
        <v>9.8852333588370311E-2</v>
      </c>
      <c r="AN514" s="24">
        <f t="shared" si="321"/>
        <v>3.2950777862790104E-2</v>
      </c>
    </row>
    <row r="515" spans="1:40" ht="15.75" thickBot="1" x14ac:dyDescent="0.3">
      <c r="A515" s="15" t="s">
        <v>1062</v>
      </c>
      <c r="B515" s="16" t="s">
        <v>1063</v>
      </c>
      <c r="C515" s="16"/>
      <c r="D515" s="17">
        <v>0</v>
      </c>
      <c r="E515" s="17">
        <v>0</v>
      </c>
      <c r="F515" s="17">
        <v>0</v>
      </c>
      <c r="G515" s="17">
        <v>0</v>
      </c>
      <c r="H515" s="17">
        <v>23076</v>
      </c>
      <c r="I515" s="17">
        <v>24467</v>
      </c>
      <c r="J515" s="17">
        <v>18106</v>
      </c>
      <c r="K515" s="17">
        <v>13583</v>
      </c>
      <c r="L515" s="17">
        <v>19646</v>
      </c>
      <c r="M515" s="17">
        <v>18287</v>
      </c>
      <c r="N515" s="17">
        <v>17405.5</v>
      </c>
      <c r="O515" s="17">
        <v>18915</v>
      </c>
      <c r="P515" s="17">
        <v>0</v>
      </c>
      <c r="Q515" s="17">
        <v>18915</v>
      </c>
      <c r="R515" s="17">
        <v>19167</v>
      </c>
      <c r="S515" s="17">
        <v>0</v>
      </c>
      <c r="T515" s="17">
        <v>19167</v>
      </c>
      <c r="U515" s="17">
        <v>0</v>
      </c>
      <c r="V515" s="17">
        <v>19167</v>
      </c>
      <c r="W515" s="17">
        <v>-252</v>
      </c>
      <c r="X515" s="17">
        <v>0</v>
      </c>
      <c r="Y515" s="17">
        <v>23076</v>
      </c>
      <c r="Z515" s="17">
        <v>0</v>
      </c>
      <c r="AA515" s="17">
        <v>0</v>
      </c>
      <c r="AB515" s="17">
        <v>0</v>
      </c>
      <c r="AC515" s="17">
        <v>0</v>
      </c>
      <c r="AD515" s="17">
        <v>0</v>
      </c>
      <c r="AE515" s="17">
        <v>0</v>
      </c>
      <c r="AF515" s="17">
        <v>0</v>
      </c>
      <c r="AG515" s="17">
        <v>4161</v>
      </c>
      <c r="AH515" s="17">
        <v>0</v>
      </c>
      <c r="AJ515" s="24">
        <f t="shared" si="317"/>
        <v>-6.9174386643591573E-2</v>
      </c>
      <c r="AK515" s="24">
        <f t="shared" si="318"/>
        <v>3.4341335374856452E-2</v>
      </c>
      <c r="AL515" s="24">
        <f t="shared" si="319"/>
        <v>0.21998413957176843</v>
      </c>
      <c r="AM515" s="24">
        <f t="shared" si="320"/>
        <v>0.17459024737860124</v>
      </c>
      <c r="AN515" s="24">
        <f t="shared" si="321"/>
        <v>5.819674912620041E-2</v>
      </c>
    </row>
    <row r="516" spans="1:40" ht="15.75" thickTop="1" x14ac:dyDescent="0.25">
      <c r="A516" s="7" t="s">
        <v>1064</v>
      </c>
      <c r="B516" s="7" t="s">
        <v>1065</v>
      </c>
      <c r="C516" s="8" t="s">
        <v>235</v>
      </c>
      <c r="D516" s="9"/>
      <c r="E516" s="9"/>
      <c r="F516" s="9"/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/>
      <c r="AL516" s="24"/>
    </row>
    <row r="517" spans="1:40" x14ac:dyDescent="0.25">
      <c r="A517" s="7" t="s">
        <v>1066</v>
      </c>
      <c r="B517" s="7" t="s">
        <v>1067</v>
      </c>
      <c r="C517" s="8" t="s">
        <v>235</v>
      </c>
      <c r="D517" s="9"/>
      <c r="E517" s="9"/>
      <c r="F517" s="9"/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/>
      <c r="AL517" s="24"/>
    </row>
    <row r="518" spans="1:40" x14ac:dyDescent="0.25">
      <c r="A518" s="7" t="s">
        <v>1068</v>
      </c>
      <c r="B518" s="7" t="s">
        <v>1069</v>
      </c>
      <c r="C518" s="8" t="s">
        <v>235</v>
      </c>
      <c r="D518" s="9"/>
      <c r="E518" s="9"/>
      <c r="F518" s="9"/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/>
      <c r="AL518" s="24"/>
    </row>
    <row r="519" spans="1:40" x14ac:dyDescent="0.25">
      <c r="A519" s="19" t="s">
        <v>1070</v>
      </c>
      <c r="B519" s="19" t="s">
        <v>502</v>
      </c>
      <c r="C519" s="8" t="s">
        <v>235</v>
      </c>
      <c r="D519" s="9"/>
      <c r="E519" s="9"/>
      <c r="F519" s="9"/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/>
      <c r="AL519" s="24"/>
    </row>
    <row r="520" spans="1:40" x14ac:dyDescent="0.25">
      <c r="A520" s="19" t="s">
        <v>1071</v>
      </c>
      <c r="B520" s="19" t="s">
        <v>504</v>
      </c>
      <c r="C520" s="8" t="s">
        <v>235</v>
      </c>
      <c r="D520" s="9"/>
      <c r="E520" s="9"/>
      <c r="F520" s="9"/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/>
      <c r="AL520" s="24"/>
    </row>
    <row r="521" spans="1:40" x14ac:dyDescent="0.25">
      <c r="A521" s="19" t="s">
        <v>1072</v>
      </c>
      <c r="B521" s="19" t="s">
        <v>506</v>
      </c>
      <c r="C521" s="8" t="s">
        <v>235</v>
      </c>
      <c r="D521" s="9"/>
      <c r="E521" s="9"/>
      <c r="F521" s="9"/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/>
      <c r="AL521" s="24"/>
    </row>
    <row r="522" spans="1:40" x14ac:dyDescent="0.25">
      <c r="A522" s="19" t="s">
        <v>1073</v>
      </c>
      <c r="B522" s="19" t="s">
        <v>1052</v>
      </c>
      <c r="C522" s="8" t="s">
        <v>235</v>
      </c>
      <c r="D522" s="9"/>
      <c r="E522" s="9"/>
      <c r="F522" s="9"/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10">
        <v>0</v>
      </c>
      <c r="AG522" s="10">
        <v>0</v>
      </c>
      <c r="AH522" s="10"/>
      <c r="AL522" s="24"/>
    </row>
    <row r="523" spans="1:40" x14ac:dyDescent="0.25">
      <c r="A523" s="19" t="s">
        <v>1074</v>
      </c>
      <c r="B523" s="19" t="s">
        <v>510</v>
      </c>
      <c r="C523" s="8" t="s">
        <v>235</v>
      </c>
      <c r="D523" s="9"/>
      <c r="E523" s="9"/>
      <c r="F523" s="9"/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/>
      <c r="AL523" s="24"/>
    </row>
    <row r="524" spans="1:40" x14ac:dyDescent="0.25">
      <c r="A524" s="19" t="s">
        <v>1075</v>
      </c>
      <c r="B524" s="19" t="s">
        <v>514</v>
      </c>
      <c r="C524" s="8" t="s">
        <v>235</v>
      </c>
      <c r="D524" s="9"/>
      <c r="E524" s="9"/>
      <c r="F524" s="9"/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10">
        <v>0</v>
      </c>
      <c r="AG524" s="10">
        <v>0</v>
      </c>
      <c r="AH524" s="10"/>
      <c r="AL524" s="24"/>
    </row>
    <row r="525" spans="1:40" x14ac:dyDescent="0.25">
      <c r="A525" s="19" t="s">
        <v>1076</v>
      </c>
      <c r="B525" s="19" t="s">
        <v>516</v>
      </c>
      <c r="C525" s="8" t="s">
        <v>235</v>
      </c>
      <c r="D525" s="9"/>
      <c r="E525" s="9"/>
      <c r="F525" s="9"/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/>
      <c r="AL525" s="24"/>
    </row>
    <row r="526" spans="1:40" x14ac:dyDescent="0.25">
      <c r="A526" s="7" t="s">
        <v>1077</v>
      </c>
      <c r="B526" s="7" t="s">
        <v>1078</v>
      </c>
      <c r="C526" s="8" t="s">
        <v>235</v>
      </c>
      <c r="D526" s="9"/>
      <c r="E526" s="9"/>
      <c r="F526" s="9"/>
      <c r="G526" s="10">
        <v>0</v>
      </c>
      <c r="H526" s="10">
        <v>0</v>
      </c>
      <c r="I526" s="10">
        <v>0</v>
      </c>
      <c r="J526" s="10">
        <v>2323</v>
      </c>
      <c r="K526" s="10">
        <v>0</v>
      </c>
      <c r="L526" s="10">
        <v>0</v>
      </c>
      <c r="M526" s="10">
        <v>0</v>
      </c>
      <c r="N526" s="10">
        <v>580.75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/>
      <c r="AL526" s="24"/>
    </row>
    <row r="527" spans="1:40" x14ac:dyDescent="0.25">
      <c r="A527" s="7" t="s">
        <v>1079</v>
      </c>
      <c r="B527" s="7" t="s">
        <v>1080</v>
      </c>
      <c r="C527" s="8" t="s">
        <v>235</v>
      </c>
      <c r="D527" s="9"/>
      <c r="E527" s="9"/>
      <c r="F527" s="9"/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/>
      <c r="AL527" s="24"/>
    </row>
    <row r="528" spans="1:40" x14ac:dyDescent="0.25">
      <c r="A528" s="7" t="s">
        <v>1081</v>
      </c>
      <c r="B528" s="7" t="s">
        <v>1082</v>
      </c>
      <c r="C528" s="8" t="s">
        <v>235</v>
      </c>
      <c r="D528" s="9"/>
      <c r="E528" s="9"/>
      <c r="F528" s="9"/>
      <c r="G528" s="10">
        <v>0</v>
      </c>
      <c r="H528" s="10">
        <v>525</v>
      </c>
      <c r="I528" s="10">
        <v>304</v>
      </c>
      <c r="J528" s="10">
        <v>67</v>
      </c>
      <c r="K528" s="10">
        <v>804</v>
      </c>
      <c r="L528" s="10">
        <v>6</v>
      </c>
      <c r="M528" s="10">
        <v>2087</v>
      </c>
      <c r="N528" s="10">
        <v>741</v>
      </c>
      <c r="O528" s="10">
        <v>630</v>
      </c>
      <c r="P528" s="10">
        <v>0</v>
      </c>
      <c r="Q528" s="10">
        <v>630</v>
      </c>
      <c r="R528" s="10">
        <v>304</v>
      </c>
      <c r="S528" s="10">
        <v>0</v>
      </c>
      <c r="T528" s="10">
        <v>304</v>
      </c>
      <c r="U528" s="10">
        <v>0</v>
      </c>
      <c r="V528" s="10">
        <v>304</v>
      </c>
      <c r="W528" s="10">
        <v>326</v>
      </c>
      <c r="X528" s="10">
        <v>0</v>
      </c>
      <c r="Y528" s="10">
        <v>525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-105</v>
      </c>
      <c r="AH528" s="10"/>
      <c r="AJ528" s="24">
        <f t="shared" ref="AJ528:AJ535" si="322">(M528-L528)/L528</f>
        <v>346.83333333333331</v>
      </c>
      <c r="AK528" s="24">
        <f t="shared" ref="AK528:AK535" si="323">(O528-M528)/M528</f>
        <v>-0.69813128893148058</v>
      </c>
      <c r="AL528" s="24">
        <f t="shared" ref="AL528:AL535" si="324">AG528/O528</f>
        <v>-0.16666666666666666</v>
      </c>
      <c r="AM528" s="24">
        <f t="shared" ref="AM528:AM535" si="325">(Y528-L528)/L528</f>
        <v>86.5</v>
      </c>
      <c r="AN528" s="24">
        <f t="shared" ref="AN528:AN535" si="326">AM528/3</f>
        <v>28.833333333333332</v>
      </c>
    </row>
    <row r="529" spans="1:40" x14ac:dyDescent="0.25">
      <c r="A529" s="7" t="s">
        <v>1083</v>
      </c>
      <c r="B529" s="7" t="s">
        <v>1084</v>
      </c>
      <c r="C529" s="8" t="s">
        <v>235</v>
      </c>
      <c r="D529" s="9"/>
      <c r="E529" s="9"/>
      <c r="F529" s="9"/>
      <c r="G529" s="10">
        <v>0</v>
      </c>
      <c r="H529" s="10">
        <v>8924</v>
      </c>
      <c r="I529" s="10">
        <v>17801</v>
      </c>
      <c r="J529" s="10">
        <v>48783</v>
      </c>
      <c r="K529" s="10">
        <v>42189</v>
      </c>
      <c r="L529" s="10">
        <v>5481</v>
      </c>
      <c r="M529" s="10">
        <v>10356</v>
      </c>
      <c r="N529" s="10">
        <v>26702.25</v>
      </c>
      <c r="O529" s="10">
        <v>8399</v>
      </c>
      <c r="P529" s="10">
        <v>500</v>
      </c>
      <c r="Q529" s="10">
        <v>8899</v>
      </c>
      <c r="R529" s="10">
        <v>17497</v>
      </c>
      <c r="S529" s="10">
        <v>304</v>
      </c>
      <c r="T529" s="10">
        <v>17801</v>
      </c>
      <c r="U529" s="10">
        <v>0</v>
      </c>
      <c r="V529" s="10">
        <v>17801</v>
      </c>
      <c r="W529" s="10">
        <v>-8902</v>
      </c>
      <c r="X529" s="10">
        <v>0</v>
      </c>
      <c r="Y529" s="10">
        <v>8924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10">
        <v>0</v>
      </c>
      <c r="AG529" s="10">
        <v>525</v>
      </c>
      <c r="AH529" s="10"/>
      <c r="AJ529" s="24">
        <f t="shared" si="322"/>
        <v>0.88943623426382046</v>
      </c>
      <c r="AK529" s="24">
        <f t="shared" si="323"/>
        <v>-0.18897257628427963</v>
      </c>
      <c r="AL529" s="24">
        <f t="shared" si="324"/>
        <v>6.2507441362066915E-2</v>
      </c>
      <c r="AM529" s="24">
        <f t="shared" si="325"/>
        <v>0.62817004196314541</v>
      </c>
      <c r="AN529" s="24">
        <f t="shared" si="326"/>
        <v>0.20939001398771515</v>
      </c>
    </row>
    <row r="530" spans="1:40" ht="15.75" thickBot="1" x14ac:dyDescent="0.3">
      <c r="A530" s="15" t="s">
        <v>1085</v>
      </c>
      <c r="B530" s="16" t="s">
        <v>1086</v>
      </c>
      <c r="C530" s="16"/>
      <c r="D530" s="17">
        <v>0</v>
      </c>
      <c r="E530" s="17">
        <v>0</v>
      </c>
      <c r="F530" s="17">
        <v>0</v>
      </c>
      <c r="G530" s="17">
        <v>0</v>
      </c>
      <c r="H530" s="17">
        <v>9449</v>
      </c>
      <c r="I530" s="17">
        <v>18105</v>
      </c>
      <c r="J530" s="17">
        <v>51173</v>
      </c>
      <c r="K530" s="17">
        <v>42993</v>
      </c>
      <c r="L530" s="17">
        <v>5487</v>
      </c>
      <c r="M530" s="17">
        <v>12443</v>
      </c>
      <c r="N530" s="17">
        <v>28024</v>
      </c>
      <c r="O530" s="17">
        <v>9029</v>
      </c>
      <c r="P530" s="17">
        <v>500</v>
      </c>
      <c r="Q530" s="17">
        <v>9529</v>
      </c>
      <c r="R530" s="17">
        <v>17801</v>
      </c>
      <c r="S530" s="17">
        <v>304</v>
      </c>
      <c r="T530" s="17">
        <v>18105</v>
      </c>
      <c r="U530" s="17">
        <v>0</v>
      </c>
      <c r="V530" s="17">
        <v>18105</v>
      </c>
      <c r="W530" s="17">
        <v>-8576</v>
      </c>
      <c r="X530" s="17">
        <v>0</v>
      </c>
      <c r="Y530" s="17">
        <v>9449</v>
      </c>
      <c r="Z530" s="17">
        <v>0</v>
      </c>
      <c r="AA530" s="17">
        <v>0</v>
      </c>
      <c r="AB530" s="17">
        <v>0</v>
      </c>
      <c r="AC530" s="17">
        <v>0</v>
      </c>
      <c r="AD530" s="17">
        <v>0</v>
      </c>
      <c r="AE530" s="17">
        <v>0</v>
      </c>
      <c r="AF530" s="17">
        <v>0</v>
      </c>
      <c r="AG530" s="17">
        <v>420</v>
      </c>
      <c r="AH530" s="17">
        <v>0</v>
      </c>
      <c r="AJ530" s="24">
        <f t="shared" si="322"/>
        <v>1.2677237105886641</v>
      </c>
      <c r="AK530" s="24">
        <f t="shared" si="323"/>
        <v>-0.27437113236357791</v>
      </c>
      <c r="AL530" s="24">
        <f t="shared" si="324"/>
        <v>4.6516779266806953E-2</v>
      </c>
      <c r="AM530" s="24">
        <f t="shared" si="325"/>
        <v>0.72207034809549842</v>
      </c>
      <c r="AN530" s="24">
        <f t="shared" si="326"/>
        <v>0.2406901160318328</v>
      </c>
    </row>
    <row r="531" spans="1:40" ht="15.75" thickTop="1" x14ac:dyDescent="0.25">
      <c r="A531" s="7" t="s">
        <v>1087</v>
      </c>
      <c r="B531" s="7" t="s">
        <v>1088</v>
      </c>
      <c r="C531" s="8" t="s">
        <v>235</v>
      </c>
      <c r="D531" s="9"/>
      <c r="E531" s="9"/>
      <c r="F531" s="9"/>
      <c r="G531" s="10">
        <v>0</v>
      </c>
      <c r="H531" s="10">
        <v>38738</v>
      </c>
      <c r="I531" s="10">
        <v>43868</v>
      </c>
      <c r="J531" s="10">
        <v>26210</v>
      </c>
      <c r="K531" s="10">
        <v>37231</v>
      </c>
      <c r="L531" s="10">
        <v>45332</v>
      </c>
      <c r="M531" s="10">
        <v>44593</v>
      </c>
      <c r="N531" s="10">
        <v>38341.5</v>
      </c>
      <c r="O531" s="10">
        <v>43868</v>
      </c>
      <c r="P531" s="10">
        <v>0</v>
      </c>
      <c r="Q531" s="10">
        <v>43868</v>
      </c>
      <c r="R531" s="10">
        <v>43868</v>
      </c>
      <c r="S531" s="10">
        <v>0</v>
      </c>
      <c r="T531" s="10">
        <v>43868</v>
      </c>
      <c r="U531" s="10">
        <v>0</v>
      </c>
      <c r="V531" s="10">
        <v>43868</v>
      </c>
      <c r="W531" s="10">
        <v>0</v>
      </c>
      <c r="X531" s="10" t="s">
        <v>1089</v>
      </c>
      <c r="Y531" s="10">
        <v>38738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10">
        <v>0</v>
      </c>
      <c r="AG531" s="10">
        <v>-5130</v>
      </c>
      <c r="AH531" s="10"/>
      <c r="AJ531" s="24">
        <f t="shared" si="322"/>
        <v>-1.6301950057354627E-2</v>
      </c>
      <c r="AK531" s="24">
        <f t="shared" si="323"/>
        <v>-1.6258157109860293E-2</v>
      </c>
      <c r="AL531" s="24">
        <f t="shared" si="324"/>
        <v>-0.11694173429379046</v>
      </c>
      <c r="AM531" s="24">
        <f t="shared" si="325"/>
        <v>-0.1454601605929586</v>
      </c>
      <c r="AN531" s="24">
        <f t="shared" si="326"/>
        <v>-4.848672019765287E-2</v>
      </c>
    </row>
    <row r="532" spans="1:40" x14ac:dyDescent="0.25">
      <c r="A532" s="12" t="s">
        <v>1090</v>
      </c>
      <c r="B532" s="13" t="s">
        <v>1091</v>
      </c>
      <c r="C532" s="13"/>
      <c r="D532" s="14">
        <v>0</v>
      </c>
      <c r="E532" s="14">
        <v>0</v>
      </c>
      <c r="F532" s="14">
        <v>0</v>
      </c>
      <c r="G532" s="14">
        <v>0</v>
      </c>
      <c r="H532" s="14">
        <v>38738</v>
      </c>
      <c r="I532" s="14">
        <v>43868</v>
      </c>
      <c r="J532" s="14">
        <v>26210</v>
      </c>
      <c r="K532" s="14">
        <v>37231</v>
      </c>
      <c r="L532" s="14">
        <v>45332</v>
      </c>
      <c r="M532" s="14">
        <v>44593</v>
      </c>
      <c r="N532" s="14">
        <v>38341.5</v>
      </c>
      <c r="O532" s="14">
        <v>43868</v>
      </c>
      <c r="P532" s="14">
        <v>0</v>
      </c>
      <c r="Q532" s="14">
        <v>43868</v>
      </c>
      <c r="R532" s="14">
        <v>43868</v>
      </c>
      <c r="S532" s="14">
        <v>0</v>
      </c>
      <c r="T532" s="14">
        <v>43868</v>
      </c>
      <c r="U532" s="14">
        <v>0</v>
      </c>
      <c r="V532" s="14">
        <v>43868</v>
      </c>
      <c r="W532" s="14">
        <v>0</v>
      </c>
      <c r="X532" s="14">
        <v>0</v>
      </c>
      <c r="Y532" s="14">
        <v>38738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-5130</v>
      </c>
      <c r="AH532" s="14">
        <v>0</v>
      </c>
      <c r="AJ532" s="24">
        <f t="shared" si="322"/>
        <v>-1.6301950057354627E-2</v>
      </c>
      <c r="AK532" s="24">
        <f t="shared" si="323"/>
        <v>-1.6258157109860293E-2</v>
      </c>
      <c r="AL532" s="24">
        <f t="shared" si="324"/>
        <v>-0.11694173429379046</v>
      </c>
      <c r="AM532" s="24">
        <f t="shared" si="325"/>
        <v>-0.1454601605929586</v>
      </c>
      <c r="AN532" s="24">
        <f t="shared" si="326"/>
        <v>-4.848672019765287E-2</v>
      </c>
    </row>
    <row r="533" spans="1:40" x14ac:dyDescent="0.25">
      <c r="A533" s="12" t="s">
        <v>1092</v>
      </c>
      <c r="B533" s="13" t="s">
        <v>1093</v>
      </c>
      <c r="C533" s="13"/>
      <c r="D533" s="14">
        <v>0</v>
      </c>
      <c r="E533" s="14">
        <v>0</v>
      </c>
      <c r="F533" s="14">
        <v>0</v>
      </c>
      <c r="G533" s="14">
        <v>0</v>
      </c>
      <c r="H533" s="14">
        <v>4755172</v>
      </c>
      <c r="I533" s="14">
        <v>4292101</v>
      </c>
      <c r="J533" s="14">
        <v>3728170</v>
      </c>
      <c r="K533" s="14">
        <v>4541487</v>
      </c>
      <c r="L533" s="14">
        <v>4661188</v>
      </c>
      <c r="M533" s="14">
        <v>5208564</v>
      </c>
      <c r="N533" s="14">
        <v>4534852.25</v>
      </c>
      <c r="O533" s="14">
        <v>4402594</v>
      </c>
      <c r="P533" s="14">
        <v>14640</v>
      </c>
      <c r="Q533" s="14">
        <v>4417234</v>
      </c>
      <c r="R533" s="14">
        <v>4160744</v>
      </c>
      <c r="S533" s="14">
        <v>480453</v>
      </c>
      <c r="T533" s="14">
        <v>4641197</v>
      </c>
      <c r="U533" s="14">
        <v>0</v>
      </c>
      <c r="V533" s="14">
        <v>4641197</v>
      </c>
      <c r="W533" s="14">
        <v>-223963</v>
      </c>
      <c r="X533" s="14">
        <v>0</v>
      </c>
      <c r="Y533" s="14">
        <v>4755172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4">
        <v>352578</v>
      </c>
      <c r="AH533" s="14">
        <v>0</v>
      </c>
      <c r="AJ533" s="24">
        <f t="shared" si="322"/>
        <v>0.11743272315984681</v>
      </c>
      <c r="AK533" s="24">
        <f t="shared" si="323"/>
        <v>-0.15473938690203287</v>
      </c>
      <c r="AL533" s="24">
        <f t="shared" si="324"/>
        <v>8.0084150389520353E-2</v>
      </c>
      <c r="AM533" s="24">
        <f t="shared" si="325"/>
        <v>2.0163100050888314E-2</v>
      </c>
      <c r="AN533" s="24">
        <f t="shared" si="326"/>
        <v>6.721033350296105E-3</v>
      </c>
    </row>
    <row r="534" spans="1:40" ht="15.75" thickBot="1" x14ac:dyDescent="0.3">
      <c r="A534" s="15" t="s">
        <v>1094</v>
      </c>
      <c r="B534" s="16" t="s">
        <v>1095</v>
      </c>
      <c r="C534" s="16"/>
      <c r="D534" s="17">
        <v>0</v>
      </c>
      <c r="E534" s="17">
        <v>0</v>
      </c>
      <c r="F534" s="17">
        <v>0</v>
      </c>
      <c r="G534" s="17">
        <v>0</v>
      </c>
      <c r="H534" s="17">
        <v>4755172</v>
      </c>
      <c r="I534" s="17">
        <v>4292101</v>
      </c>
      <c r="J534" s="17">
        <v>3728170</v>
      </c>
      <c r="K534" s="17">
        <v>4541487</v>
      </c>
      <c r="L534" s="17">
        <v>4661188</v>
      </c>
      <c r="M534" s="17">
        <v>5208564</v>
      </c>
      <c r="N534" s="17">
        <v>4534852.25</v>
      </c>
      <c r="O534" s="17">
        <v>4402594</v>
      </c>
      <c r="P534" s="17">
        <v>14640</v>
      </c>
      <c r="Q534" s="17">
        <v>4417234</v>
      </c>
      <c r="R534" s="17">
        <v>4160744</v>
      </c>
      <c r="S534" s="17">
        <v>480453</v>
      </c>
      <c r="T534" s="17">
        <v>4641197</v>
      </c>
      <c r="U534" s="17">
        <v>0</v>
      </c>
      <c r="V534" s="17">
        <v>4641197</v>
      </c>
      <c r="W534" s="17">
        <v>-223963</v>
      </c>
      <c r="X534" s="17">
        <v>0</v>
      </c>
      <c r="Y534" s="17">
        <v>4755172</v>
      </c>
      <c r="Z534" s="17">
        <v>0</v>
      </c>
      <c r="AA534" s="17">
        <v>0</v>
      </c>
      <c r="AB534" s="17">
        <v>0</v>
      </c>
      <c r="AC534" s="17">
        <v>0</v>
      </c>
      <c r="AD534" s="17">
        <v>0</v>
      </c>
      <c r="AE534" s="17">
        <v>0</v>
      </c>
      <c r="AF534" s="17">
        <v>0</v>
      </c>
      <c r="AG534" s="17">
        <v>352578</v>
      </c>
      <c r="AH534" s="17">
        <v>0</v>
      </c>
      <c r="AJ534" s="27">
        <f t="shared" si="322"/>
        <v>0.11743272315984681</v>
      </c>
      <c r="AK534" s="27">
        <f t="shared" si="323"/>
        <v>-0.15473938690203287</v>
      </c>
      <c r="AL534" s="27">
        <f t="shared" si="324"/>
        <v>8.0084150389520353E-2</v>
      </c>
      <c r="AM534" s="27">
        <f t="shared" si="325"/>
        <v>2.0163100050888314E-2</v>
      </c>
      <c r="AN534" s="27">
        <f t="shared" si="326"/>
        <v>6.721033350296105E-3</v>
      </c>
    </row>
    <row r="535" spans="1:40" ht="15.75" thickTop="1" x14ac:dyDescent="0.25">
      <c r="A535" s="7" t="s">
        <v>1096</v>
      </c>
      <c r="B535" s="7" t="s">
        <v>1097</v>
      </c>
      <c r="C535" s="8" t="s">
        <v>86</v>
      </c>
      <c r="D535" s="9"/>
      <c r="E535" s="9"/>
      <c r="F535" s="9"/>
      <c r="G535" s="10">
        <v>0</v>
      </c>
      <c r="H535" s="10">
        <v>76133</v>
      </c>
      <c r="I535" s="10">
        <v>122802</v>
      </c>
      <c r="J535" s="10">
        <v>6440</v>
      </c>
      <c r="K535" s="10">
        <v>24067</v>
      </c>
      <c r="L535" s="10">
        <v>45508</v>
      </c>
      <c r="M535" s="10">
        <v>158481</v>
      </c>
      <c r="N535" s="10">
        <v>58624</v>
      </c>
      <c r="O535" s="10">
        <v>34030</v>
      </c>
      <c r="P535" s="10">
        <v>0</v>
      </c>
      <c r="Q535" s="10">
        <v>34030</v>
      </c>
      <c r="R535" s="10">
        <v>127491</v>
      </c>
      <c r="S535" s="10">
        <v>0</v>
      </c>
      <c r="T535" s="10">
        <v>127491</v>
      </c>
      <c r="U535" s="10">
        <v>0</v>
      </c>
      <c r="V535" s="10">
        <v>127491</v>
      </c>
      <c r="W535" s="10">
        <v>-93461</v>
      </c>
      <c r="X535" s="10">
        <v>0</v>
      </c>
      <c r="Y535" s="10">
        <v>76133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10">
        <v>0</v>
      </c>
      <c r="AG535" s="10">
        <v>42103</v>
      </c>
      <c r="AH535" s="10"/>
      <c r="AJ535" s="24">
        <f t="shared" si="322"/>
        <v>2.4824865957633824</v>
      </c>
      <c r="AK535" s="24">
        <f t="shared" si="323"/>
        <v>-0.78527394451069843</v>
      </c>
      <c r="AL535" s="24">
        <f t="shared" si="324"/>
        <v>1.2372318542462533</v>
      </c>
      <c r="AM535" s="24">
        <f t="shared" si="325"/>
        <v>0.67295860068559377</v>
      </c>
      <c r="AN535" s="24">
        <f t="shared" si="326"/>
        <v>0.2243195335618646</v>
      </c>
    </row>
    <row r="536" spans="1:40" x14ac:dyDescent="0.25">
      <c r="A536" s="7" t="s">
        <v>1098</v>
      </c>
      <c r="B536" s="7" t="s">
        <v>1099</v>
      </c>
      <c r="C536" s="8" t="s">
        <v>86</v>
      </c>
      <c r="D536" s="9"/>
      <c r="E536" s="9"/>
      <c r="F536" s="9"/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/>
      <c r="AL536" s="24"/>
    </row>
    <row r="537" spans="1:40" x14ac:dyDescent="0.25">
      <c r="A537" s="7" t="s">
        <v>1100</v>
      </c>
      <c r="B537" s="7" t="s">
        <v>1101</v>
      </c>
      <c r="C537" s="8" t="s">
        <v>86</v>
      </c>
      <c r="D537" s="9"/>
      <c r="E537" s="9"/>
      <c r="F537" s="9"/>
      <c r="G537" s="10">
        <v>0</v>
      </c>
      <c r="H537" s="10">
        <v>500</v>
      </c>
      <c r="I537" s="10">
        <v>346</v>
      </c>
      <c r="J537" s="10">
        <v>1688</v>
      </c>
      <c r="K537" s="10">
        <v>1589</v>
      </c>
      <c r="L537" s="10">
        <v>3160</v>
      </c>
      <c r="M537" s="10">
        <v>10697</v>
      </c>
      <c r="N537" s="10">
        <v>4283.5</v>
      </c>
      <c r="O537" s="10">
        <v>1000</v>
      </c>
      <c r="P537" s="10">
        <v>0</v>
      </c>
      <c r="Q537" s="10">
        <v>1000</v>
      </c>
      <c r="R537" s="10">
        <v>346</v>
      </c>
      <c r="S537" s="10">
        <v>0</v>
      </c>
      <c r="T537" s="10">
        <v>346</v>
      </c>
      <c r="U537" s="10">
        <v>0</v>
      </c>
      <c r="V537" s="10">
        <v>346</v>
      </c>
      <c r="W537" s="10">
        <v>654</v>
      </c>
      <c r="X537" s="10">
        <v>0</v>
      </c>
      <c r="Y537" s="10">
        <v>500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-500</v>
      </c>
      <c r="AH537" s="10"/>
      <c r="AJ537" s="24">
        <f t="shared" ref="AJ537:AJ538" si="327">(M537-L537)/L537</f>
        <v>2.3851265822784811</v>
      </c>
      <c r="AK537" s="24">
        <f t="shared" ref="AK537:AK538" si="328">(O537-M537)/M537</f>
        <v>-0.90651584556417686</v>
      </c>
      <c r="AL537" s="24">
        <f t="shared" ref="AL537:AL538" si="329">AG537/O537</f>
        <v>-0.5</v>
      </c>
      <c r="AM537" s="24">
        <f t="shared" ref="AM537:AM538" si="330">(Y537-L537)/L537</f>
        <v>-0.84177215189873422</v>
      </c>
      <c r="AN537" s="24">
        <f t="shared" ref="AN537:AN538" si="331">AM537/3</f>
        <v>-0.28059071729957807</v>
      </c>
    </row>
    <row r="538" spans="1:40" x14ac:dyDescent="0.25">
      <c r="A538" s="7" t="s">
        <v>1102</v>
      </c>
      <c r="B538" s="7" t="s">
        <v>1069</v>
      </c>
      <c r="C538" s="8" t="s">
        <v>86</v>
      </c>
      <c r="D538" s="9"/>
      <c r="E538" s="9"/>
      <c r="F538" s="9"/>
      <c r="G538" s="10">
        <v>0</v>
      </c>
      <c r="H538" s="10">
        <v>16750</v>
      </c>
      <c r="I538" s="10">
        <v>-205</v>
      </c>
      <c r="J538" s="10">
        <v>-622</v>
      </c>
      <c r="K538" s="10">
        <v>-1121</v>
      </c>
      <c r="L538" s="10">
        <v>2054</v>
      </c>
      <c r="M538" s="10">
        <v>-1883</v>
      </c>
      <c r="N538" s="10">
        <v>-393</v>
      </c>
      <c r="O538" s="10">
        <v>7707</v>
      </c>
      <c r="P538" s="10">
        <v>0</v>
      </c>
      <c r="Q538" s="10">
        <v>7707</v>
      </c>
      <c r="R538" s="10">
        <v>-205</v>
      </c>
      <c r="S538" s="10">
        <v>0</v>
      </c>
      <c r="T538" s="10">
        <v>-205</v>
      </c>
      <c r="U538" s="10">
        <v>0</v>
      </c>
      <c r="V538" s="10">
        <v>-205</v>
      </c>
      <c r="W538" s="10">
        <v>7912</v>
      </c>
      <c r="X538" s="10">
        <v>0</v>
      </c>
      <c r="Y538" s="10">
        <v>16750</v>
      </c>
      <c r="Z538" s="10">
        <v>0</v>
      </c>
      <c r="AA538" s="10">
        <v>0</v>
      </c>
      <c r="AB538" s="10">
        <v>0</v>
      </c>
      <c r="AC538" s="10">
        <v>0</v>
      </c>
      <c r="AD538" s="10">
        <v>0</v>
      </c>
      <c r="AE538" s="10">
        <v>0</v>
      </c>
      <c r="AF538" s="10">
        <v>0</v>
      </c>
      <c r="AG538" s="10">
        <v>9043</v>
      </c>
      <c r="AH538" s="10"/>
      <c r="AJ538" s="24">
        <f t="shared" si="327"/>
        <v>-1.9167478091528725</v>
      </c>
      <c r="AK538" s="24">
        <f t="shared" si="328"/>
        <v>-5.0929368029739779</v>
      </c>
      <c r="AL538" s="24">
        <f t="shared" si="329"/>
        <v>1.1733489035941351</v>
      </c>
      <c r="AM538" s="24">
        <f t="shared" si="330"/>
        <v>7.1548198636806228</v>
      </c>
      <c r="AN538" s="24">
        <f t="shared" si="331"/>
        <v>2.3849399545602075</v>
      </c>
    </row>
    <row r="539" spans="1:40" x14ac:dyDescent="0.25">
      <c r="A539" s="19" t="s">
        <v>1103</v>
      </c>
      <c r="B539" s="19" t="s">
        <v>502</v>
      </c>
      <c r="C539" s="8" t="s">
        <v>86</v>
      </c>
      <c r="D539" s="9"/>
      <c r="E539" s="9"/>
      <c r="F539" s="9"/>
      <c r="G539" s="10">
        <v>0</v>
      </c>
      <c r="H539" s="10">
        <v>0</v>
      </c>
      <c r="I539" s="10">
        <v>0</v>
      </c>
      <c r="J539" s="10">
        <v>539</v>
      </c>
      <c r="K539" s="10">
        <v>1166</v>
      </c>
      <c r="L539" s="10">
        <v>2354</v>
      </c>
      <c r="M539" s="10">
        <v>8159</v>
      </c>
      <c r="N539" s="10">
        <v>3054.5</v>
      </c>
      <c r="O539" s="10">
        <v>0</v>
      </c>
      <c r="P539" s="10">
        <v>0</v>
      </c>
      <c r="Q539" s="10">
        <v>0</v>
      </c>
      <c r="R539" s="10">
        <v>5810</v>
      </c>
      <c r="S539" s="10">
        <v>0</v>
      </c>
      <c r="T539" s="10">
        <v>5810</v>
      </c>
      <c r="U539" s="10">
        <v>0</v>
      </c>
      <c r="V539" s="10">
        <v>5810</v>
      </c>
      <c r="W539" s="10">
        <v>-5810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/>
      <c r="AL539" s="24"/>
    </row>
    <row r="540" spans="1:40" x14ac:dyDescent="0.25">
      <c r="A540" s="19" t="s">
        <v>1104</v>
      </c>
      <c r="B540" s="19" t="s">
        <v>504</v>
      </c>
      <c r="C540" s="8" t="s">
        <v>86</v>
      </c>
      <c r="D540" s="9"/>
      <c r="E540" s="9"/>
      <c r="F540" s="9"/>
      <c r="G540" s="10">
        <v>0</v>
      </c>
      <c r="H540" s="10">
        <v>0</v>
      </c>
      <c r="I540" s="10">
        <v>0</v>
      </c>
      <c r="J540" s="10">
        <v>495</v>
      </c>
      <c r="K540" s="10">
        <v>1141</v>
      </c>
      <c r="L540" s="10">
        <v>2671</v>
      </c>
      <c r="M540" s="10">
        <v>8352</v>
      </c>
      <c r="N540" s="10">
        <v>3164.75</v>
      </c>
      <c r="O540" s="10">
        <v>0</v>
      </c>
      <c r="P540" s="10">
        <v>0</v>
      </c>
      <c r="Q540" s="10">
        <v>0</v>
      </c>
      <c r="R540" s="10">
        <v>7773</v>
      </c>
      <c r="S540" s="10">
        <v>0</v>
      </c>
      <c r="T540" s="10">
        <v>7773</v>
      </c>
      <c r="U540" s="10">
        <v>0</v>
      </c>
      <c r="V540" s="10">
        <v>7773</v>
      </c>
      <c r="W540" s="10">
        <v>-7773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10">
        <v>0</v>
      </c>
      <c r="AG540" s="10">
        <v>0</v>
      </c>
      <c r="AH540" s="10"/>
      <c r="AL540" s="24"/>
    </row>
    <row r="541" spans="1:40" x14ac:dyDescent="0.25">
      <c r="A541" s="19" t="s">
        <v>1105</v>
      </c>
      <c r="B541" s="19" t="s">
        <v>506</v>
      </c>
      <c r="C541" s="8" t="s">
        <v>86</v>
      </c>
      <c r="D541" s="9"/>
      <c r="E541" s="9"/>
      <c r="F541" s="9"/>
      <c r="G541" s="10">
        <v>0</v>
      </c>
      <c r="H541" s="10">
        <v>0</v>
      </c>
      <c r="I541" s="10">
        <v>0</v>
      </c>
      <c r="J541" s="10">
        <v>104</v>
      </c>
      <c r="K541" s="10">
        <v>249</v>
      </c>
      <c r="L541" s="10">
        <v>568</v>
      </c>
      <c r="M541" s="10">
        <v>1784</v>
      </c>
      <c r="N541" s="10">
        <v>676.25</v>
      </c>
      <c r="O541" s="10">
        <v>0</v>
      </c>
      <c r="P541" s="10">
        <v>0</v>
      </c>
      <c r="Q541" s="10">
        <v>0</v>
      </c>
      <c r="R541" s="10">
        <v>1751</v>
      </c>
      <c r="S541" s="10">
        <v>0</v>
      </c>
      <c r="T541" s="10">
        <v>1751</v>
      </c>
      <c r="U541" s="10">
        <v>0</v>
      </c>
      <c r="V541" s="10">
        <v>1751</v>
      </c>
      <c r="W541" s="10">
        <v>-1751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/>
      <c r="AL541" s="24"/>
    </row>
    <row r="542" spans="1:40" x14ac:dyDescent="0.25">
      <c r="A542" s="19" t="s">
        <v>1106</v>
      </c>
      <c r="B542" s="19" t="s">
        <v>1107</v>
      </c>
      <c r="C542" s="8" t="s">
        <v>86</v>
      </c>
      <c r="D542" s="9"/>
      <c r="E542" s="9"/>
      <c r="F542" s="9"/>
      <c r="G542" s="10">
        <v>0</v>
      </c>
      <c r="H542" s="10">
        <v>0</v>
      </c>
      <c r="I542" s="10">
        <v>0</v>
      </c>
      <c r="J542" s="10">
        <v>84</v>
      </c>
      <c r="K542" s="10">
        <v>158</v>
      </c>
      <c r="L542" s="10">
        <v>326</v>
      </c>
      <c r="M542" s="10">
        <v>1173</v>
      </c>
      <c r="N542" s="10">
        <v>435.25</v>
      </c>
      <c r="O542" s="10">
        <v>0</v>
      </c>
      <c r="P542" s="10">
        <v>0</v>
      </c>
      <c r="Q542" s="10">
        <v>0</v>
      </c>
      <c r="R542" s="10">
        <v>883</v>
      </c>
      <c r="S542" s="10">
        <v>0</v>
      </c>
      <c r="T542" s="10">
        <v>883</v>
      </c>
      <c r="U542" s="10">
        <v>0</v>
      </c>
      <c r="V542" s="10">
        <v>883</v>
      </c>
      <c r="W542" s="10">
        <v>-883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10">
        <v>0</v>
      </c>
      <c r="AG542" s="10">
        <v>0</v>
      </c>
      <c r="AH542" s="10"/>
      <c r="AL542" s="24"/>
    </row>
    <row r="543" spans="1:40" x14ac:dyDescent="0.25">
      <c r="A543" s="19" t="s">
        <v>1108</v>
      </c>
      <c r="B543" s="19" t="s">
        <v>510</v>
      </c>
      <c r="C543" s="8" t="s">
        <v>86</v>
      </c>
      <c r="D543" s="9"/>
      <c r="E543" s="9"/>
      <c r="F543" s="9"/>
      <c r="G543" s="10">
        <v>0</v>
      </c>
      <c r="H543" s="10">
        <v>0</v>
      </c>
      <c r="I543" s="10">
        <v>0</v>
      </c>
      <c r="J543" s="10">
        <v>569</v>
      </c>
      <c r="K543" s="10">
        <v>1008</v>
      </c>
      <c r="L543" s="10">
        <v>2197</v>
      </c>
      <c r="M543" s="10">
        <v>7492</v>
      </c>
      <c r="N543" s="10">
        <v>2816.5</v>
      </c>
      <c r="O543" s="10">
        <v>0</v>
      </c>
      <c r="P543" s="10">
        <v>0</v>
      </c>
      <c r="Q543" s="10">
        <v>0</v>
      </c>
      <c r="R543" s="10">
        <v>5657</v>
      </c>
      <c r="S543" s="10">
        <v>0</v>
      </c>
      <c r="T543" s="10">
        <v>5657</v>
      </c>
      <c r="U543" s="10">
        <v>0</v>
      </c>
      <c r="V543" s="10">
        <v>5657</v>
      </c>
      <c r="W543" s="10">
        <v>-5657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/>
      <c r="AL543" s="24"/>
    </row>
    <row r="544" spans="1:40" x14ac:dyDescent="0.25">
      <c r="A544" s="19" t="s">
        <v>1109</v>
      </c>
      <c r="B544" s="19" t="s">
        <v>1110</v>
      </c>
      <c r="C544" s="8" t="s">
        <v>86</v>
      </c>
      <c r="D544" s="9"/>
      <c r="E544" s="9"/>
      <c r="F544" s="9"/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/>
      <c r="AL544" s="24"/>
    </row>
    <row r="545" spans="1:40" x14ac:dyDescent="0.25">
      <c r="A545" s="19" t="s">
        <v>1111</v>
      </c>
      <c r="B545" s="19" t="s">
        <v>514</v>
      </c>
      <c r="C545" s="8" t="s">
        <v>86</v>
      </c>
      <c r="D545" s="9"/>
      <c r="E545" s="9"/>
      <c r="F545" s="9"/>
      <c r="G545" s="10">
        <v>0</v>
      </c>
      <c r="H545" s="10">
        <v>0</v>
      </c>
      <c r="I545" s="10">
        <v>0</v>
      </c>
      <c r="J545" s="10">
        <v>392</v>
      </c>
      <c r="K545" s="10">
        <v>609</v>
      </c>
      <c r="L545" s="10">
        <v>1014</v>
      </c>
      <c r="M545" s="10">
        <v>2831</v>
      </c>
      <c r="N545" s="10">
        <v>1211.5</v>
      </c>
      <c r="O545" s="10">
        <v>0</v>
      </c>
      <c r="P545" s="10">
        <v>0</v>
      </c>
      <c r="Q545" s="10">
        <v>0</v>
      </c>
      <c r="R545" s="10">
        <v>1945</v>
      </c>
      <c r="S545" s="10">
        <v>0</v>
      </c>
      <c r="T545" s="10">
        <v>1945</v>
      </c>
      <c r="U545" s="10">
        <v>0</v>
      </c>
      <c r="V545" s="10">
        <v>1945</v>
      </c>
      <c r="W545" s="10">
        <v>-1945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10">
        <v>0</v>
      </c>
      <c r="AG545" s="10">
        <v>0</v>
      </c>
      <c r="AH545" s="10"/>
      <c r="AL545" s="24"/>
    </row>
    <row r="546" spans="1:40" x14ac:dyDescent="0.25">
      <c r="A546" s="19" t="s">
        <v>1112</v>
      </c>
      <c r="B546" s="19" t="s">
        <v>516</v>
      </c>
      <c r="C546" s="8" t="s">
        <v>86</v>
      </c>
      <c r="D546" s="9"/>
      <c r="E546" s="9"/>
      <c r="F546" s="9"/>
      <c r="G546" s="10">
        <v>0</v>
      </c>
      <c r="H546" s="10">
        <v>0</v>
      </c>
      <c r="I546" s="10">
        <v>0</v>
      </c>
      <c r="J546" s="10">
        <v>294</v>
      </c>
      <c r="K546" s="10">
        <v>1199</v>
      </c>
      <c r="L546" s="10">
        <v>4361</v>
      </c>
      <c r="M546" s="10">
        <v>6567</v>
      </c>
      <c r="N546" s="10">
        <v>3105.25</v>
      </c>
      <c r="O546" s="10">
        <v>0</v>
      </c>
      <c r="P546" s="10">
        <v>0</v>
      </c>
      <c r="Q546" s="10">
        <v>0</v>
      </c>
      <c r="R546" s="10">
        <v>4000</v>
      </c>
      <c r="S546" s="10">
        <v>0</v>
      </c>
      <c r="T546" s="10">
        <v>4000</v>
      </c>
      <c r="U546" s="10">
        <v>0</v>
      </c>
      <c r="V546" s="10">
        <v>4000</v>
      </c>
      <c r="W546" s="10">
        <v>-4000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10">
        <v>0</v>
      </c>
      <c r="AG546" s="10">
        <v>0</v>
      </c>
      <c r="AH546" s="10"/>
      <c r="AL546" s="24"/>
    </row>
    <row r="547" spans="1:40" x14ac:dyDescent="0.25">
      <c r="A547" s="7" t="s">
        <v>1113</v>
      </c>
      <c r="B547" s="7" t="s">
        <v>1114</v>
      </c>
      <c r="C547" s="8" t="s">
        <v>86</v>
      </c>
      <c r="D547" s="9"/>
      <c r="E547" s="9"/>
      <c r="F547" s="9"/>
      <c r="G547" s="10">
        <v>0</v>
      </c>
      <c r="H547" s="10">
        <v>315</v>
      </c>
      <c r="I547" s="10">
        <v>299</v>
      </c>
      <c r="J547" s="10">
        <v>121</v>
      </c>
      <c r="K547" s="10">
        <v>35</v>
      </c>
      <c r="L547" s="10">
        <v>65</v>
      </c>
      <c r="M547" s="10">
        <v>274</v>
      </c>
      <c r="N547" s="10">
        <v>123.75</v>
      </c>
      <c r="O547" s="10">
        <v>210</v>
      </c>
      <c r="P547" s="10">
        <v>0</v>
      </c>
      <c r="Q547" s="10">
        <v>210</v>
      </c>
      <c r="R547" s="10">
        <v>349</v>
      </c>
      <c r="S547" s="10">
        <v>0</v>
      </c>
      <c r="T547" s="10">
        <v>349</v>
      </c>
      <c r="U547" s="10">
        <v>0</v>
      </c>
      <c r="V547" s="10">
        <v>349</v>
      </c>
      <c r="W547" s="10">
        <v>-139</v>
      </c>
      <c r="X547" s="10">
        <v>0</v>
      </c>
      <c r="Y547" s="10">
        <v>315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10">
        <v>0</v>
      </c>
      <c r="AG547" s="10">
        <v>105</v>
      </c>
      <c r="AH547" s="10"/>
      <c r="AJ547" s="24">
        <f t="shared" ref="AJ547:AJ548" si="332">(M547-L547)/L547</f>
        <v>3.2153846153846155</v>
      </c>
      <c r="AK547" s="24">
        <f t="shared" ref="AK547:AK548" si="333">(O547-M547)/M547</f>
        <v>-0.23357664233576642</v>
      </c>
      <c r="AL547" s="24">
        <f t="shared" ref="AL547:AL548" si="334">AG547/O547</f>
        <v>0.5</v>
      </c>
      <c r="AM547" s="24">
        <f t="shared" ref="AM547:AM548" si="335">(Y547-L547)/L547</f>
        <v>3.8461538461538463</v>
      </c>
      <c r="AN547" s="24">
        <f t="shared" ref="AN547:AN548" si="336">AM547/3</f>
        <v>1.2820512820512822</v>
      </c>
    </row>
    <row r="548" spans="1:40" x14ac:dyDescent="0.25">
      <c r="A548" s="7" t="s">
        <v>1115</v>
      </c>
      <c r="B548" s="7" t="s">
        <v>1116</v>
      </c>
      <c r="C548" s="8" t="s">
        <v>86</v>
      </c>
      <c r="D548" s="9"/>
      <c r="E548" s="9"/>
      <c r="F548" s="9"/>
      <c r="G548" s="10">
        <v>0</v>
      </c>
      <c r="H548" s="10">
        <v>1411</v>
      </c>
      <c r="I548" s="10">
        <v>1110</v>
      </c>
      <c r="J548" s="10">
        <v>1100</v>
      </c>
      <c r="K548" s="10">
        <v>1308</v>
      </c>
      <c r="L548" s="10">
        <v>1043</v>
      </c>
      <c r="M548" s="10">
        <v>1027</v>
      </c>
      <c r="N548" s="10">
        <v>1119.5</v>
      </c>
      <c r="O548" s="10">
        <v>1099</v>
      </c>
      <c r="P548" s="10">
        <v>0</v>
      </c>
      <c r="Q548" s="10">
        <v>1099</v>
      </c>
      <c r="R548" s="10">
        <v>1202</v>
      </c>
      <c r="S548" s="10">
        <v>0</v>
      </c>
      <c r="T548" s="10">
        <v>1202</v>
      </c>
      <c r="U548" s="10">
        <v>0</v>
      </c>
      <c r="V548" s="10">
        <v>1202</v>
      </c>
      <c r="W548" s="10">
        <v>-103</v>
      </c>
      <c r="X548" s="10">
        <v>0</v>
      </c>
      <c r="Y548" s="10">
        <v>1411</v>
      </c>
      <c r="Z548" s="10">
        <v>0</v>
      </c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10">
        <v>0</v>
      </c>
      <c r="AG548" s="10">
        <v>312</v>
      </c>
      <c r="AH548" s="10"/>
      <c r="AJ548" s="24">
        <f t="shared" si="332"/>
        <v>-1.5340364333652923E-2</v>
      </c>
      <c r="AK548" s="24">
        <f t="shared" si="333"/>
        <v>7.010710808179163E-2</v>
      </c>
      <c r="AL548" s="24">
        <f t="shared" si="334"/>
        <v>0.28389444949954507</v>
      </c>
      <c r="AM548" s="24">
        <f t="shared" si="335"/>
        <v>0.35282837967401726</v>
      </c>
      <c r="AN548" s="24">
        <f t="shared" si="336"/>
        <v>0.11760945989133909</v>
      </c>
    </row>
    <row r="549" spans="1:40" x14ac:dyDescent="0.25">
      <c r="A549" s="7" t="s">
        <v>1117</v>
      </c>
      <c r="B549" s="7" t="s">
        <v>1118</v>
      </c>
      <c r="C549" s="8" t="s">
        <v>86</v>
      </c>
      <c r="D549" s="9"/>
      <c r="E549" s="9"/>
      <c r="F549" s="9"/>
      <c r="G549" s="10">
        <v>0</v>
      </c>
      <c r="H549" s="10">
        <v>0</v>
      </c>
      <c r="I549" s="10">
        <v>0</v>
      </c>
      <c r="J549" s="10">
        <v>0</v>
      </c>
      <c r="K549" s="10">
        <v>9617</v>
      </c>
      <c r="L549" s="10">
        <v>535</v>
      </c>
      <c r="M549" s="10">
        <v>1036</v>
      </c>
      <c r="N549" s="10">
        <v>2797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 t="s">
        <v>1119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/>
      <c r="AL549" s="24"/>
    </row>
    <row r="550" spans="1:40" x14ac:dyDescent="0.25">
      <c r="A550" s="7" t="s">
        <v>1120</v>
      </c>
      <c r="B550" s="7" t="s">
        <v>1121</v>
      </c>
      <c r="C550" s="8" t="s">
        <v>86</v>
      </c>
      <c r="D550" s="9"/>
      <c r="E550" s="9"/>
      <c r="F550" s="9"/>
      <c r="G550" s="10">
        <v>0</v>
      </c>
      <c r="H550" s="10">
        <v>2625</v>
      </c>
      <c r="I550" s="10">
        <v>799</v>
      </c>
      <c r="J550" s="10">
        <v>9101</v>
      </c>
      <c r="K550" s="10">
        <v>5181</v>
      </c>
      <c r="L550" s="10">
        <v>9467</v>
      </c>
      <c r="M550" s="10">
        <v>3339</v>
      </c>
      <c r="N550" s="10">
        <v>6772</v>
      </c>
      <c r="O550" s="10">
        <v>2625</v>
      </c>
      <c r="P550" s="10">
        <v>-400</v>
      </c>
      <c r="Q550" s="10">
        <v>2225</v>
      </c>
      <c r="R550" s="10">
        <v>799</v>
      </c>
      <c r="S550" s="10">
        <v>0</v>
      </c>
      <c r="T550" s="10">
        <v>799</v>
      </c>
      <c r="U550" s="10">
        <v>0</v>
      </c>
      <c r="V550" s="10">
        <v>799</v>
      </c>
      <c r="W550" s="10">
        <v>1426</v>
      </c>
      <c r="X550" s="10">
        <v>0</v>
      </c>
      <c r="Y550" s="10">
        <v>2625</v>
      </c>
      <c r="Z550" s="10">
        <v>0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10">
        <v>0</v>
      </c>
      <c r="AG550" s="10">
        <v>0</v>
      </c>
      <c r="AH550" s="10"/>
      <c r="AJ550" s="24">
        <f t="shared" ref="AJ550:AJ553" si="337">(M550-L550)/L550</f>
        <v>-0.64730115136790956</v>
      </c>
      <c r="AK550" s="24">
        <f t="shared" ref="AK550:AK553" si="338">(O550-M550)/M550</f>
        <v>-0.21383647798742139</v>
      </c>
      <c r="AL550" s="24">
        <f t="shared" ref="AL550:AL553" si="339">AG550/O550</f>
        <v>0</v>
      </c>
      <c r="AM550" s="24">
        <f t="shared" ref="AM550:AM553" si="340">(Y550-L550)/L550</f>
        <v>-0.72272103094961448</v>
      </c>
      <c r="AN550" s="24">
        <f t="shared" ref="AN550:AN553" si="341">AM550/3</f>
        <v>-0.24090701031653816</v>
      </c>
    </row>
    <row r="551" spans="1:40" x14ac:dyDescent="0.25">
      <c r="A551" s="7" t="s">
        <v>1122</v>
      </c>
      <c r="B551" s="7" t="s">
        <v>1123</v>
      </c>
      <c r="C551" s="8" t="s">
        <v>86</v>
      </c>
      <c r="D551" s="9"/>
      <c r="E551" s="9"/>
      <c r="F551" s="9"/>
      <c r="G551" s="10">
        <v>0</v>
      </c>
      <c r="H551" s="10">
        <v>2310</v>
      </c>
      <c r="I551" s="10">
        <v>1445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2310</v>
      </c>
      <c r="P551" s="10">
        <v>-723</v>
      </c>
      <c r="Q551" s="10">
        <v>1587</v>
      </c>
      <c r="R551" s="10">
        <v>1491</v>
      </c>
      <c r="S551" s="10">
        <v>0</v>
      </c>
      <c r="T551" s="10">
        <v>1491</v>
      </c>
      <c r="U551" s="10">
        <v>0</v>
      </c>
      <c r="V551" s="10">
        <v>1491</v>
      </c>
      <c r="W551" s="10">
        <v>96</v>
      </c>
      <c r="X551" s="10">
        <v>0</v>
      </c>
      <c r="Y551" s="10">
        <v>2310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10">
        <v>0</v>
      </c>
      <c r="AG551" s="10">
        <v>0</v>
      </c>
      <c r="AH551" s="10"/>
      <c r="AJ551" s="24" t="e">
        <f t="shared" si="337"/>
        <v>#DIV/0!</v>
      </c>
      <c r="AK551" s="24" t="e">
        <f t="shared" si="338"/>
        <v>#DIV/0!</v>
      </c>
      <c r="AL551" s="24">
        <f t="shared" si="339"/>
        <v>0</v>
      </c>
      <c r="AM551" s="24" t="e">
        <f t="shared" si="340"/>
        <v>#DIV/0!</v>
      </c>
      <c r="AN551" s="24" t="e">
        <f t="shared" si="341"/>
        <v>#DIV/0!</v>
      </c>
    </row>
    <row r="552" spans="1:40" x14ac:dyDescent="0.25">
      <c r="A552" s="7" t="s">
        <v>1124</v>
      </c>
      <c r="B552" s="7" t="s">
        <v>1125</v>
      </c>
      <c r="C552" s="8" t="s">
        <v>86</v>
      </c>
      <c r="D552" s="9"/>
      <c r="E552" s="9"/>
      <c r="F552" s="9"/>
      <c r="G552" s="10">
        <v>0</v>
      </c>
      <c r="H552" s="10">
        <v>2815</v>
      </c>
      <c r="I552" s="10">
        <v>2989</v>
      </c>
      <c r="J552" s="10">
        <v>1380</v>
      </c>
      <c r="K552" s="10">
        <v>1681</v>
      </c>
      <c r="L552" s="10">
        <v>1759</v>
      </c>
      <c r="M552" s="10">
        <v>8388</v>
      </c>
      <c r="N552" s="10">
        <v>3302</v>
      </c>
      <c r="O552" s="10">
        <v>2815</v>
      </c>
      <c r="P552" s="10">
        <v>0</v>
      </c>
      <c r="Q552" s="10">
        <v>2815</v>
      </c>
      <c r="R552" s="10">
        <v>2989</v>
      </c>
      <c r="S552" s="10">
        <v>0</v>
      </c>
      <c r="T552" s="10">
        <v>2989</v>
      </c>
      <c r="U552" s="10">
        <v>0</v>
      </c>
      <c r="V552" s="10">
        <v>2989</v>
      </c>
      <c r="W552" s="10">
        <v>-174</v>
      </c>
      <c r="X552" s="10">
        <v>0</v>
      </c>
      <c r="Y552" s="10">
        <v>2815</v>
      </c>
      <c r="Z552" s="10">
        <v>0</v>
      </c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10">
        <v>0</v>
      </c>
      <c r="AG552" s="10">
        <v>0</v>
      </c>
      <c r="AH552" s="10"/>
      <c r="AJ552" s="24">
        <f t="shared" si="337"/>
        <v>3.7686185332575328</v>
      </c>
      <c r="AK552" s="24">
        <f t="shared" si="338"/>
        <v>-0.66440152598950886</v>
      </c>
      <c r="AL552" s="24">
        <f t="shared" si="339"/>
        <v>0</v>
      </c>
      <c r="AM552" s="24">
        <f t="shared" si="340"/>
        <v>0.60034110289937459</v>
      </c>
      <c r="AN552" s="24">
        <f t="shared" si="341"/>
        <v>0.2001137009664582</v>
      </c>
    </row>
    <row r="553" spans="1:40" x14ac:dyDescent="0.25">
      <c r="A553" s="7" t="s">
        <v>1126</v>
      </c>
      <c r="B553" s="7" t="s">
        <v>1127</v>
      </c>
      <c r="C553" s="8" t="s">
        <v>86</v>
      </c>
      <c r="D553" s="9"/>
      <c r="E553" s="9"/>
      <c r="F553" s="9"/>
      <c r="G553" s="10">
        <v>0</v>
      </c>
      <c r="H553" s="10">
        <v>625</v>
      </c>
      <c r="I553" s="10">
        <v>663</v>
      </c>
      <c r="J553" s="10">
        <v>512</v>
      </c>
      <c r="K553" s="10">
        <v>556</v>
      </c>
      <c r="L553" s="10">
        <v>634</v>
      </c>
      <c r="M553" s="10">
        <v>625</v>
      </c>
      <c r="N553" s="10">
        <v>581.75</v>
      </c>
      <c r="O553" s="10">
        <v>625</v>
      </c>
      <c r="P553" s="10">
        <v>0</v>
      </c>
      <c r="Q553" s="10">
        <v>625</v>
      </c>
      <c r="R553" s="10">
        <v>663</v>
      </c>
      <c r="S553" s="10">
        <v>0</v>
      </c>
      <c r="T553" s="10">
        <v>663</v>
      </c>
      <c r="U553" s="10">
        <v>0</v>
      </c>
      <c r="V553" s="10">
        <v>663</v>
      </c>
      <c r="W553" s="10">
        <v>-38</v>
      </c>
      <c r="X553" s="10">
        <v>0</v>
      </c>
      <c r="Y553" s="10">
        <v>625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0</v>
      </c>
      <c r="AH553" s="10"/>
      <c r="AJ553" s="24">
        <f t="shared" si="337"/>
        <v>-1.4195583596214511E-2</v>
      </c>
      <c r="AK553" s="24">
        <f t="shared" si="338"/>
        <v>0</v>
      </c>
      <c r="AL553" s="24">
        <f t="shared" si="339"/>
        <v>0</v>
      </c>
      <c r="AM553" s="24">
        <f t="shared" si="340"/>
        <v>-1.4195583596214511E-2</v>
      </c>
      <c r="AN553" s="24">
        <f t="shared" si="341"/>
        <v>-4.7318611987381704E-3</v>
      </c>
    </row>
    <row r="554" spans="1:40" x14ac:dyDescent="0.25">
      <c r="A554" s="7" t="s">
        <v>1128</v>
      </c>
      <c r="B554" s="7" t="s">
        <v>1129</v>
      </c>
      <c r="C554" s="8" t="s">
        <v>86</v>
      </c>
      <c r="D554" s="9"/>
      <c r="E554" s="9"/>
      <c r="F554" s="9"/>
      <c r="G554" s="10">
        <v>0</v>
      </c>
      <c r="H554" s="10">
        <v>0</v>
      </c>
      <c r="I554" s="10">
        <v>0</v>
      </c>
      <c r="J554" s="10">
        <v>3852</v>
      </c>
      <c r="K554" s="10">
        <v>4146</v>
      </c>
      <c r="L554" s="10">
        <v>4071</v>
      </c>
      <c r="M554" s="10">
        <v>0</v>
      </c>
      <c r="N554" s="10">
        <v>3017.25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10">
        <v>0</v>
      </c>
      <c r="AG554" s="10">
        <v>0</v>
      </c>
      <c r="AH554" s="10"/>
      <c r="AL554" s="24"/>
    </row>
    <row r="555" spans="1:40" x14ac:dyDescent="0.25">
      <c r="A555" s="7" t="s">
        <v>1130</v>
      </c>
      <c r="B555" s="7" t="s">
        <v>1131</v>
      </c>
      <c r="C555" s="8" t="s">
        <v>86</v>
      </c>
      <c r="D555" s="9"/>
      <c r="E555" s="9"/>
      <c r="F555" s="9"/>
      <c r="G555" s="10">
        <v>0</v>
      </c>
      <c r="H555" s="10">
        <v>353</v>
      </c>
      <c r="I555" s="10">
        <v>356</v>
      </c>
      <c r="J555" s="10">
        <v>301</v>
      </c>
      <c r="K555" s="10">
        <v>316</v>
      </c>
      <c r="L555" s="10">
        <v>331</v>
      </c>
      <c r="M555" s="10">
        <v>343</v>
      </c>
      <c r="N555" s="10">
        <v>322.75</v>
      </c>
      <c r="O555" s="10">
        <v>353</v>
      </c>
      <c r="P555" s="10">
        <v>0</v>
      </c>
      <c r="Q555" s="10">
        <v>353</v>
      </c>
      <c r="R555" s="10">
        <v>356</v>
      </c>
      <c r="S555" s="10">
        <v>0</v>
      </c>
      <c r="T555" s="10">
        <v>356</v>
      </c>
      <c r="U555" s="10">
        <v>0</v>
      </c>
      <c r="V555" s="10">
        <v>356</v>
      </c>
      <c r="W555" s="10">
        <v>-3</v>
      </c>
      <c r="X555" s="10">
        <v>0</v>
      </c>
      <c r="Y555" s="10">
        <v>353</v>
      </c>
      <c r="Z555" s="10">
        <v>0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10">
        <v>0</v>
      </c>
      <c r="AG555" s="10">
        <v>0</v>
      </c>
      <c r="AH555" s="10"/>
      <c r="AJ555" s="24">
        <f t="shared" ref="AJ555:AJ556" si="342">(M555-L555)/L555</f>
        <v>3.6253776435045321E-2</v>
      </c>
      <c r="AK555" s="24">
        <f t="shared" ref="AK555:AK556" si="343">(O555-M555)/M555</f>
        <v>2.9154518950437316E-2</v>
      </c>
      <c r="AL555" s="24">
        <f t="shared" ref="AL555:AL556" si="344">AG555/O555</f>
        <v>0</v>
      </c>
      <c r="AM555" s="24">
        <f t="shared" ref="AM555:AM556" si="345">(Y555-L555)/L555</f>
        <v>6.6465256797583083E-2</v>
      </c>
      <c r="AN555" s="24">
        <f t="shared" ref="AN555:AN556" si="346">AM555/3</f>
        <v>2.2155085599194362E-2</v>
      </c>
    </row>
    <row r="556" spans="1:40" x14ac:dyDescent="0.25">
      <c r="A556" s="7" t="s">
        <v>1132</v>
      </c>
      <c r="B556" s="7" t="s">
        <v>1133</v>
      </c>
      <c r="C556" s="8" t="s">
        <v>86</v>
      </c>
      <c r="D556" s="9"/>
      <c r="E556" s="9"/>
      <c r="F556" s="9"/>
      <c r="G556" s="10">
        <v>0</v>
      </c>
      <c r="H556" s="10">
        <v>420</v>
      </c>
      <c r="I556" s="10">
        <v>133</v>
      </c>
      <c r="J556" s="10">
        <v>0</v>
      </c>
      <c r="K556" s="10">
        <v>0</v>
      </c>
      <c r="L556" s="10">
        <v>0</v>
      </c>
      <c r="M556" s="10">
        <v>392</v>
      </c>
      <c r="N556" s="10">
        <v>98</v>
      </c>
      <c r="O556" s="10">
        <v>420</v>
      </c>
      <c r="P556" s="10">
        <v>-200</v>
      </c>
      <c r="Q556" s="10">
        <v>220</v>
      </c>
      <c r="R556" s="10">
        <v>133</v>
      </c>
      <c r="S556" s="10">
        <v>0</v>
      </c>
      <c r="T556" s="10">
        <v>133</v>
      </c>
      <c r="U556" s="10">
        <v>0</v>
      </c>
      <c r="V556" s="10">
        <v>133</v>
      </c>
      <c r="W556" s="10">
        <v>87</v>
      </c>
      <c r="X556" s="10">
        <v>0</v>
      </c>
      <c r="Y556" s="10">
        <v>420</v>
      </c>
      <c r="Z556" s="10">
        <v>0</v>
      </c>
      <c r="AA556" s="10">
        <v>0</v>
      </c>
      <c r="AB556" s="10">
        <v>0</v>
      </c>
      <c r="AC556" s="10">
        <v>0</v>
      </c>
      <c r="AD556" s="10">
        <v>0</v>
      </c>
      <c r="AE556" s="10">
        <v>0</v>
      </c>
      <c r="AF556" s="10">
        <v>0</v>
      </c>
      <c r="AG556" s="10">
        <v>0</v>
      </c>
      <c r="AH556" s="10"/>
      <c r="AJ556" s="24" t="e">
        <f t="shared" si="342"/>
        <v>#DIV/0!</v>
      </c>
      <c r="AK556" s="24">
        <f t="shared" si="343"/>
        <v>7.1428571428571425E-2</v>
      </c>
      <c r="AL556" s="24">
        <f t="shared" si="344"/>
        <v>0</v>
      </c>
      <c r="AM556" s="24" t="e">
        <f t="shared" si="345"/>
        <v>#DIV/0!</v>
      </c>
      <c r="AN556" s="24" t="e">
        <f t="shared" si="346"/>
        <v>#DIV/0!</v>
      </c>
    </row>
    <row r="557" spans="1:40" x14ac:dyDescent="0.25">
      <c r="A557" s="7" t="s">
        <v>1134</v>
      </c>
      <c r="B557" s="7" t="s">
        <v>1135</v>
      </c>
      <c r="C557" s="8" t="s">
        <v>86</v>
      </c>
      <c r="D557" s="9"/>
      <c r="E557" s="9"/>
      <c r="F557" s="9"/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0</v>
      </c>
      <c r="AC557" s="10">
        <v>0</v>
      </c>
      <c r="AD557" s="10">
        <v>0</v>
      </c>
      <c r="AE557" s="10">
        <v>0</v>
      </c>
      <c r="AF557" s="10">
        <v>0</v>
      </c>
      <c r="AG557" s="10">
        <v>0</v>
      </c>
      <c r="AH557" s="10"/>
      <c r="AL557" s="24"/>
    </row>
    <row r="558" spans="1:40" x14ac:dyDescent="0.25">
      <c r="A558" s="7" t="s">
        <v>1136</v>
      </c>
      <c r="B558" s="7" t="s">
        <v>1137</v>
      </c>
      <c r="C558" s="8" t="s">
        <v>86</v>
      </c>
      <c r="D558" s="9"/>
      <c r="E558" s="9"/>
      <c r="F558" s="9"/>
      <c r="G558" s="10">
        <v>0</v>
      </c>
      <c r="H558" s="10">
        <v>1050</v>
      </c>
      <c r="I558" s="10">
        <v>425</v>
      </c>
      <c r="J558" s="10">
        <v>9</v>
      </c>
      <c r="K558" s="10">
        <v>322</v>
      </c>
      <c r="L558" s="10">
        <v>171</v>
      </c>
      <c r="M558" s="10">
        <v>2327</v>
      </c>
      <c r="N558" s="10">
        <v>707.25</v>
      </c>
      <c r="O558" s="10">
        <v>1050</v>
      </c>
      <c r="P558" s="10">
        <v>0</v>
      </c>
      <c r="Q558" s="10">
        <v>1050</v>
      </c>
      <c r="R558" s="10">
        <v>425</v>
      </c>
      <c r="S558" s="10">
        <v>0</v>
      </c>
      <c r="T558" s="10">
        <v>425</v>
      </c>
      <c r="U558" s="10">
        <v>0</v>
      </c>
      <c r="V558" s="10">
        <v>425</v>
      </c>
      <c r="W558" s="10">
        <v>625</v>
      </c>
      <c r="X558" s="10">
        <v>0</v>
      </c>
      <c r="Y558" s="10">
        <v>1050</v>
      </c>
      <c r="Z558" s="10">
        <v>0</v>
      </c>
      <c r="AA558" s="10">
        <v>0</v>
      </c>
      <c r="AB558" s="10">
        <v>0</v>
      </c>
      <c r="AC558" s="10">
        <v>0</v>
      </c>
      <c r="AD558" s="10">
        <v>0</v>
      </c>
      <c r="AE558" s="10">
        <v>0</v>
      </c>
      <c r="AF558" s="10">
        <v>0</v>
      </c>
      <c r="AG558" s="10">
        <v>0</v>
      </c>
      <c r="AH558" s="10"/>
      <c r="AJ558" s="24">
        <f t="shared" ref="AJ558:AJ561" si="347">(M558-L558)/L558</f>
        <v>12.608187134502923</v>
      </c>
      <c r="AK558" s="24">
        <f t="shared" ref="AK558:AK561" si="348">(O558-M558)/M558</f>
        <v>-0.54877524709926939</v>
      </c>
      <c r="AL558" s="24">
        <f t="shared" ref="AL558:AL561" si="349">AG558/O558</f>
        <v>0</v>
      </c>
      <c r="AM558" s="24">
        <f t="shared" ref="AM558:AM561" si="350">(Y558-L558)/L558</f>
        <v>5.1403508771929829</v>
      </c>
      <c r="AN558" s="24">
        <f t="shared" ref="AN558:AN561" si="351">AM558/3</f>
        <v>1.7134502923976609</v>
      </c>
    </row>
    <row r="559" spans="1:40" x14ac:dyDescent="0.25">
      <c r="A559" s="7" t="s">
        <v>1138</v>
      </c>
      <c r="B559" s="7" t="s">
        <v>1139</v>
      </c>
      <c r="C559" s="8" t="s">
        <v>86</v>
      </c>
      <c r="D559" s="9"/>
      <c r="E559" s="9"/>
      <c r="F559" s="9"/>
      <c r="G559" s="10">
        <v>0</v>
      </c>
      <c r="H559" s="10">
        <v>1155</v>
      </c>
      <c r="I559" s="10">
        <v>2170</v>
      </c>
      <c r="J559" s="10">
        <v>1304</v>
      </c>
      <c r="K559" s="10">
        <v>1582</v>
      </c>
      <c r="L559" s="10">
        <v>9479</v>
      </c>
      <c r="M559" s="10">
        <v>2013</v>
      </c>
      <c r="N559" s="10">
        <v>3594.5</v>
      </c>
      <c r="O559" s="10">
        <v>1155</v>
      </c>
      <c r="P559" s="10">
        <v>0</v>
      </c>
      <c r="Q559" s="10">
        <v>1155</v>
      </c>
      <c r="R559" s="10">
        <v>1955</v>
      </c>
      <c r="S559" s="10">
        <v>215</v>
      </c>
      <c r="T559" s="10">
        <v>2170</v>
      </c>
      <c r="U559" s="10">
        <v>0</v>
      </c>
      <c r="V559" s="10">
        <v>2170</v>
      </c>
      <c r="W559" s="10">
        <v>-1015</v>
      </c>
      <c r="X559" s="10">
        <v>0</v>
      </c>
      <c r="Y559" s="10">
        <v>1155</v>
      </c>
      <c r="Z559" s="10">
        <v>0</v>
      </c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10">
        <v>0</v>
      </c>
      <c r="AG559" s="10">
        <v>0</v>
      </c>
      <c r="AH559" s="10"/>
      <c r="AJ559" s="24">
        <f t="shared" si="347"/>
        <v>-0.78763582656398357</v>
      </c>
      <c r="AK559" s="24">
        <f t="shared" si="348"/>
        <v>-0.42622950819672129</v>
      </c>
      <c r="AL559" s="24">
        <f t="shared" si="349"/>
        <v>0</v>
      </c>
      <c r="AM559" s="24">
        <f t="shared" si="350"/>
        <v>-0.87815170376622009</v>
      </c>
      <c r="AN559" s="24">
        <f t="shared" si="351"/>
        <v>-0.29271723458874005</v>
      </c>
    </row>
    <row r="560" spans="1:40" x14ac:dyDescent="0.25">
      <c r="A560" s="7" t="s">
        <v>1140</v>
      </c>
      <c r="B560" s="7" t="s">
        <v>1141</v>
      </c>
      <c r="C560" s="8" t="s">
        <v>86</v>
      </c>
      <c r="D560" s="9"/>
      <c r="E560" s="9"/>
      <c r="F560" s="9"/>
      <c r="G560" s="10">
        <v>0</v>
      </c>
      <c r="H560" s="10">
        <v>5249</v>
      </c>
      <c r="I560" s="10">
        <v>5652</v>
      </c>
      <c r="J560" s="10">
        <v>-34</v>
      </c>
      <c r="K560" s="10">
        <v>38</v>
      </c>
      <c r="L560" s="10">
        <v>909</v>
      </c>
      <c r="M560" s="10">
        <v>3083</v>
      </c>
      <c r="N560" s="10">
        <v>999</v>
      </c>
      <c r="O560" s="10">
        <v>1260</v>
      </c>
      <c r="P560" s="10">
        <v>3710</v>
      </c>
      <c r="Q560" s="10">
        <v>4970</v>
      </c>
      <c r="R560" s="10">
        <v>5631</v>
      </c>
      <c r="S560" s="10">
        <v>21</v>
      </c>
      <c r="T560" s="10">
        <v>5652</v>
      </c>
      <c r="U560" s="10">
        <v>0</v>
      </c>
      <c r="V560" s="10">
        <v>5652</v>
      </c>
      <c r="W560" s="10">
        <v>-682</v>
      </c>
      <c r="X560" s="10">
        <v>0</v>
      </c>
      <c r="Y560" s="10">
        <v>5249</v>
      </c>
      <c r="Z560" s="10">
        <v>0</v>
      </c>
      <c r="AA560" s="10">
        <v>0</v>
      </c>
      <c r="AB560" s="10">
        <v>0</v>
      </c>
      <c r="AC560" s="10">
        <v>0</v>
      </c>
      <c r="AD560" s="10">
        <v>0</v>
      </c>
      <c r="AE560" s="10">
        <v>0</v>
      </c>
      <c r="AF560" s="10">
        <v>0</v>
      </c>
      <c r="AG560" s="10">
        <v>3989</v>
      </c>
      <c r="AH560" s="10"/>
      <c r="AJ560" s="24">
        <f t="shared" si="347"/>
        <v>2.3916391639163916</v>
      </c>
      <c r="AK560" s="24">
        <f t="shared" si="348"/>
        <v>-0.5913071683425235</v>
      </c>
      <c r="AL560" s="24">
        <f t="shared" si="349"/>
        <v>3.1658730158730157</v>
      </c>
      <c r="AM560" s="24">
        <f t="shared" si="350"/>
        <v>4.7744774477447747</v>
      </c>
      <c r="AN560" s="24">
        <f t="shared" si="351"/>
        <v>1.5914924825815915</v>
      </c>
    </row>
    <row r="561" spans="1:40" x14ac:dyDescent="0.25">
      <c r="A561" s="7" t="s">
        <v>1142</v>
      </c>
      <c r="B561" s="7" t="s">
        <v>1082</v>
      </c>
      <c r="C561" s="8" t="s">
        <v>86</v>
      </c>
      <c r="D561" s="9"/>
      <c r="E561" s="9"/>
      <c r="F561" s="9"/>
      <c r="G561" s="10">
        <v>0</v>
      </c>
      <c r="H561" s="10">
        <v>2100</v>
      </c>
      <c r="I561" s="10">
        <v>2722</v>
      </c>
      <c r="J561" s="10">
        <v>734</v>
      </c>
      <c r="K561" s="10">
        <v>2081</v>
      </c>
      <c r="L561" s="10">
        <v>2711</v>
      </c>
      <c r="M561" s="10">
        <v>4286</v>
      </c>
      <c r="N561" s="10">
        <v>2453</v>
      </c>
      <c r="O561" s="10">
        <v>3150</v>
      </c>
      <c r="P561" s="10">
        <v>-877</v>
      </c>
      <c r="Q561" s="10">
        <v>2273</v>
      </c>
      <c r="R561" s="10">
        <v>2722</v>
      </c>
      <c r="S561" s="10">
        <v>0</v>
      </c>
      <c r="T561" s="10">
        <v>2722</v>
      </c>
      <c r="U561" s="10">
        <v>0</v>
      </c>
      <c r="V561" s="10">
        <v>2722</v>
      </c>
      <c r="W561" s="10">
        <v>-449</v>
      </c>
      <c r="X561" s="10">
        <v>0</v>
      </c>
      <c r="Y561" s="10">
        <v>2100</v>
      </c>
      <c r="Z561" s="10">
        <v>0</v>
      </c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10">
        <v>0</v>
      </c>
      <c r="AG561" s="10">
        <v>-1050</v>
      </c>
      <c r="AH561" s="10"/>
      <c r="AJ561" s="24">
        <f t="shared" si="347"/>
        <v>0.58096643305053486</v>
      </c>
      <c r="AK561" s="24">
        <f t="shared" si="348"/>
        <v>-0.26504899673355109</v>
      </c>
      <c r="AL561" s="24">
        <f t="shared" si="349"/>
        <v>-0.33333333333333331</v>
      </c>
      <c r="AM561" s="24">
        <f t="shared" si="350"/>
        <v>-0.22537808926595351</v>
      </c>
      <c r="AN561" s="24">
        <f t="shared" si="351"/>
        <v>-7.5126029755317833E-2</v>
      </c>
    </row>
    <row r="562" spans="1:40" x14ac:dyDescent="0.25">
      <c r="A562" s="7" t="s">
        <v>1143</v>
      </c>
      <c r="B562" s="7" t="s">
        <v>1144</v>
      </c>
      <c r="C562" s="8" t="s">
        <v>86</v>
      </c>
      <c r="D562" s="9"/>
      <c r="E562" s="9"/>
      <c r="F562" s="9"/>
      <c r="G562" s="10">
        <v>0</v>
      </c>
      <c r="H562" s="10">
        <v>0</v>
      </c>
      <c r="I562" s="10">
        <v>223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223</v>
      </c>
      <c r="S562" s="10">
        <v>0</v>
      </c>
      <c r="T562" s="10">
        <v>223</v>
      </c>
      <c r="U562" s="10">
        <v>0</v>
      </c>
      <c r="V562" s="10">
        <v>223</v>
      </c>
      <c r="W562" s="10">
        <v>-223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  <c r="AD562" s="10">
        <v>0</v>
      </c>
      <c r="AE562" s="10">
        <v>0</v>
      </c>
      <c r="AF562" s="10">
        <v>0</v>
      </c>
      <c r="AG562" s="10">
        <v>0</v>
      </c>
      <c r="AH562" s="10"/>
      <c r="AL562" s="24"/>
    </row>
    <row r="563" spans="1:40" x14ac:dyDescent="0.25">
      <c r="A563" s="7" t="s">
        <v>1145</v>
      </c>
      <c r="B563" s="7" t="s">
        <v>1146</v>
      </c>
      <c r="C563" s="8" t="s">
        <v>86</v>
      </c>
      <c r="D563" s="9"/>
      <c r="E563" s="9"/>
      <c r="F563" s="9"/>
      <c r="G563" s="10">
        <v>0</v>
      </c>
      <c r="H563" s="10">
        <v>4105</v>
      </c>
      <c r="I563" s="10">
        <v>1572</v>
      </c>
      <c r="J563" s="10">
        <v>224</v>
      </c>
      <c r="K563" s="10">
        <v>358</v>
      </c>
      <c r="L563" s="10">
        <v>658</v>
      </c>
      <c r="M563" s="10">
        <v>2330</v>
      </c>
      <c r="N563" s="10">
        <v>892.5</v>
      </c>
      <c r="O563" s="10">
        <v>4105</v>
      </c>
      <c r="P563" s="10">
        <v>-1510</v>
      </c>
      <c r="Q563" s="10">
        <v>2595</v>
      </c>
      <c r="R563" s="10">
        <v>1619</v>
      </c>
      <c r="S563" s="10">
        <v>0</v>
      </c>
      <c r="T563" s="10">
        <v>1619</v>
      </c>
      <c r="U563" s="10">
        <v>0</v>
      </c>
      <c r="V563" s="10">
        <v>1619</v>
      </c>
      <c r="W563" s="10">
        <v>976</v>
      </c>
      <c r="X563" s="10">
        <v>0</v>
      </c>
      <c r="Y563" s="10">
        <v>4105</v>
      </c>
      <c r="Z563" s="10">
        <v>0</v>
      </c>
      <c r="AA563" s="10">
        <v>0</v>
      </c>
      <c r="AB563" s="10">
        <v>0</v>
      </c>
      <c r="AC563" s="10">
        <v>0</v>
      </c>
      <c r="AD563" s="10">
        <v>0</v>
      </c>
      <c r="AE563" s="10">
        <v>0</v>
      </c>
      <c r="AF563" s="10">
        <v>0</v>
      </c>
      <c r="AG563" s="10">
        <v>0</v>
      </c>
      <c r="AH563" s="10"/>
      <c r="AJ563" s="24">
        <f t="shared" ref="AJ563:AJ564" si="352">(M563-L563)/L563</f>
        <v>2.5410334346504557</v>
      </c>
      <c r="AK563" s="24">
        <f t="shared" ref="AK563:AK564" si="353">(O563-M563)/M563</f>
        <v>0.7618025751072961</v>
      </c>
      <c r="AL563" s="24">
        <f t="shared" ref="AL563:AL564" si="354">AG563/O563</f>
        <v>0</v>
      </c>
      <c r="AM563" s="24">
        <f t="shared" ref="AM563:AM564" si="355">(Y563-L563)/L563</f>
        <v>5.2386018237082066</v>
      </c>
      <c r="AN563" s="24">
        <f t="shared" ref="AN563:AN564" si="356">AM563/3</f>
        <v>1.7462006079027355</v>
      </c>
    </row>
    <row r="564" spans="1:40" x14ac:dyDescent="0.25">
      <c r="A564" s="7" t="s">
        <v>1147</v>
      </c>
      <c r="B564" s="7" t="s">
        <v>1148</v>
      </c>
      <c r="C564" s="8" t="s">
        <v>86</v>
      </c>
      <c r="D564" s="9"/>
      <c r="E564" s="9"/>
      <c r="F564" s="9"/>
      <c r="G564" s="10">
        <v>0</v>
      </c>
      <c r="H564" s="10">
        <v>1050</v>
      </c>
      <c r="I564" s="10">
        <v>842</v>
      </c>
      <c r="J564" s="10">
        <v>221</v>
      </c>
      <c r="K564" s="10">
        <v>90</v>
      </c>
      <c r="L564" s="10">
        <v>433</v>
      </c>
      <c r="M564" s="10">
        <v>39</v>
      </c>
      <c r="N564" s="10">
        <v>195.75</v>
      </c>
      <c r="O564" s="10">
        <v>420</v>
      </c>
      <c r="P564" s="10">
        <v>0</v>
      </c>
      <c r="Q564" s="10">
        <v>420</v>
      </c>
      <c r="R564" s="10">
        <v>842</v>
      </c>
      <c r="S564" s="10">
        <v>0</v>
      </c>
      <c r="T564" s="10">
        <v>842</v>
      </c>
      <c r="U564" s="10">
        <v>0</v>
      </c>
      <c r="V564" s="10">
        <v>842</v>
      </c>
      <c r="W564" s="10">
        <v>-422</v>
      </c>
      <c r="X564" s="10">
        <v>0</v>
      </c>
      <c r="Y564" s="10">
        <v>1050</v>
      </c>
      <c r="Z564" s="10">
        <v>0</v>
      </c>
      <c r="AA564" s="10">
        <v>0</v>
      </c>
      <c r="AB564" s="10">
        <v>0</v>
      </c>
      <c r="AC564" s="10">
        <v>0</v>
      </c>
      <c r="AD564" s="10">
        <v>0</v>
      </c>
      <c r="AE564" s="10">
        <v>0</v>
      </c>
      <c r="AF564" s="10">
        <v>0</v>
      </c>
      <c r="AG564" s="10">
        <v>630</v>
      </c>
      <c r="AH564" s="10"/>
      <c r="AJ564" s="24">
        <f t="shared" si="352"/>
        <v>-0.90993071593533492</v>
      </c>
      <c r="AK564" s="24">
        <f t="shared" si="353"/>
        <v>9.7692307692307701</v>
      </c>
      <c r="AL564" s="24">
        <f t="shared" si="354"/>
        <v>1.5</v>
      </c>
      <c r="AM564" s="24">
        <f t="shared" si="355"/>
        <v>1.4249422632794457</v>
      </c>
      <c r="AN564" s="24">
        <f t="shared" si="356"/>
        <v>0.47498075442648191</v>
      </c>
    </row>
    <row r="565" spans="1:40" x14ac:dyDescent="0.25">
      <c r="A565" s="7" t="s">
        <v>1149</v>
      </c>
      <c r="B565" s="7" t="s">
        <v>1150</v>
      </c>
      <c r="C565" s="8" t="s">
        <v>86</v>
      </c>
      <c r="D565" s="9"/>
      <c r="E565" s="9"/>
      <c r="F565" s="9"/>
      <c r="G565" s="10">
        <v>0</v>
      </c>
      <c r="H565" s="10">
        <v>0</v>
      </c>
      <c r="I565" s="10">
        <v>0</v>
      </c>
      <c r="J565" s="10">
        <v>226</v>
      </c>
      <c r="K565" s="10">
        <v>0</v>
      </c>
      <c r="L565" s="10">
        <v>0</v>
      </c>
      <c r="M565" s="10">
        <v>0</v>
      </c>
      <c r="N565" s="10">
        <v>56.5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  <c r="AD565" s="10">
        <v>0</v>
      </c>
      <c r="AE565" s="10">
        <v>0</v>
      </c>
      <c r="AF565" s="10">
        <v>0</v>
      </c>
      <c r="AG565" s="10">
        <v>0</v>
      </c>
      <c r="AH565" s="10"/>
      <c r="AL565" s="24"/>
    </row>
    <row r="566" spans="1:40" x14ac:dyDescent="0.25">
      <c r="A566" s="7" t="s">
        <v>1151</v>
      </c>
      <c r="B566" s="7" t="s">
        <v>1152</v>
      </c>
      <c r="C566" s="8" t="s">
        <v>86</v>
      </c>
      <c r="D566" s="9"/>
      <c r="E566" s="9"/>
      <c r="F566" s="9"/>
      <c r="G566" s="10">
        <v>0</v>
      </c>
      <c r="H566" s="10">
        <v>110</v>
      </c>
      <c r="I566" s="10">
        <v>0</v>
      </c>
      <c r="J566" s="10">
        <v>210</v>
      </c>
      <c r="K566" s="10">
        <v>514</v>
      </c>
      <c r="L566" s="10">
        <v>374</v>
      </c>
      <c r="M566" s="10">
        <v>34</v>
      </c>
      <c r="N566" s="10">
        <v>283</v>
      </c>
      <c r="O566" s="10">
        <v>110</v>
      </c>
      <c r="P566" s="10">
        <v>0</v>
      </c>
      <c r="Q566" s="10">
        <v>110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110</v>
      </c>
      <c r="X566" s="10">
        <v>0</v>
      </c>
      <c r="Y566" s="10">
        <v>110</v>
      </c>
      <c r="Z566" s="10">
        <v>0</v>
      </c>
      <c r="AA566" s="10">
        <v>0</v>
      </c>
      <c r="AB566" s="10">
        <v>0</v>
      </c>
      <c r="AC566" s="10">
        <v>0</v>
      </c>
      <c r="AD566" s="10">
        <v>0</v>
      </c>
      <c r="AE566" s="10">
        <v>0</v>
      </c>
      <c r="AF566" s="10">
        <v>0</v>
      </c>
      <c r="AG566" s="10">
        <v>0</v>
      </c>
      <c r="AH566" s="10"/>
      <c r="AJ566" s="24">
        <f t="shared" ref="AJ566" si="357">(M566-L566)/L566</f>
        <v>-0.90909090909090906</v>
      </c>
      <c r="AK566" s="24">
        <f t="shared" ref="AK566" si="358">(O566-M566)/M566</f>
        <v>2.2352941176470589</v>
      </c>
      <c r="AL566" s="24">
        <f t="shared" ref="AL566" si="359">AG566/O566</f>
        <v>0</v>
      </c>
      <c r="AM566" s="24">
        <f t="shared" ref="AM566" si="360">(Y566-L566)/L566</f>
        <v>-0.70588235294117652</v>
      </c>
      <c r="AN566" s="24">
        <f t="shared" ref="AN566" si="361">AM566/3</f>
        <v>-0.23529411764705885</v>
      </c>
    </row>
    <row r="567" spans="1:40" x14ac:dyDescent="0.25">
      <c r="A567" s="7" t="s">
        <v>1153</v>
      </c>
      <c r="B567" s="7" t="s">
        <v>1154</v>
      </c>
      <c r="C567" s="8" t="s">
        <v>86</v>
      </c>
      <c r="D567" s="9"/>
      <c r="E567" s="9"/>
      <c r="F567" s="9"/>
      <c r="G567" s="10">
        <v>0</v>
      </c>
      <c r="H567" s="10">
        <v>0</v>
      </c>
      <c r="I567" s="10">
        <v>0</v>
      </c>
      <c r="J567" s="10">
        <v>0</v>
      </c>
      <c r="K567" s="10">
        <v>11</v>
      </c>
      <c r="L567" s="10">
        <v>0</v>
      </c>
      <c r="M567" s="10">
        <v>0</v>
      </c>
      <c r="N567" s="10">
        <v>2.75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  <c r="AD567" s="10">
        <v>0</v>
      </c>
      <c r="AE567" s="10">
        <v>0</v>
      </c>
      <c r="AF567" s="10">
        <v>0</v>
      </c>
      <c r="AG567" s="10">
        <v>0</v>
      </c>
      <c r="AH567" s="10"/>
      <c r="AL567" s="24"/>
    </row>
    <row r="568" spans="1:40" x14ac:dyDescent="0.25">
      <c r="A568" s="12" t="s">
        <v>1155</v>
      </c>
      <c r="B568" s="13" t="s">
        <v>286</v>
      </c>
      <c r="C568" s="13"/>
      <c r="D568" s="14">
        <v>0</v>
      </c>
      <c r="E568" s="14">
        <v>0</v>
      </c>
      <c r="F568" s="14">
        <v>0</v>
      </c>
      <c r="G568" s="14">
        <v>0</v>
      </c>
      <c r="H568" s="14">
        <v>119076</v>
      </c>
      <c r="I568" s="14">
        <v>144343</v>
      </c>
      <c r="J568" s="14">
        <v>29244</v>
      </c>
      <c r="K568" s="14">
        <v>57901</v>
      </c>
      <c r="L568" s="14">
        <v>96853</v>
      </c>
      <c r="M568" s="14">
        <v>233189</v>
      </c>
      <c r="N568" s="14">
        <v>104296.75</v>
      </c>
      <c r="O568" s="14">
        <v>64444</v>
      </c>
      <c r="P568" s="14">
        <v>0</v>
      </c>
      <c r="Q568" s="14">
        <v>64444</v>
      </c>
      <c r="R568" s="14">
        <v>176850</v>
      </c>
      <c r="S568" s="14">
        <v>236</v>
      </c>
      <c r="T568" s="14">
        <v>177086</v>
      </c>
      <c r="U568" s="14">
        <v>0</v>
      </c>
      <c r="V568" s="14">
        <v>177086</v>
      </c>
      <c r="W568" s="14">
        <v>-112642</v>
      </c>
      <c r="X568" s="14">
        <v>0</v>
      </c>
      <c r="Y568" s="14">
        <v>119076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4">
        <v>54632</v>
      </c>
      <c r="AH568" s="14">
        <v>0</v>
      </c>
      <c r="AJ568" s="24">
        <f t="shared" ref="AJ568:AJ570" si="362">(M568-L568)/L568</f>
        <v>1.4076590296635108</v>
      </c>
      <c r="AK568" s="24">
        <f t="shared" ref="AK568:AK570" si="363">(O568-M568)/M568</f>
        <v>-0.72364048046863272</v>
      </c>
      <c r="AL568" s="24">
        <f t="shared" ref="AL568:AL570" si="364">AG568/O568</f>
        <v>0.84774377754329344</v>
      </c>
      <c r="AM568" s="24">
        <f t="shared" ref="AM568:AM570" si="365">(Y568-L568)/L568</f>
        <v>0.2294508172178456</v>
      </c>
      <c r="AN568" s="24">
        <f t="shared" ref="AN568:AN570" si="366">AM568/3</f>
        <v>7.6483605739281868E-2</v>
      </c>
    </row>
    <row r="569" spans="1:40" ht="15.75" thickBot="1" x14ac:dyDescent="0.3">
      <c r="A569" s="15" t="s">
        <v>1156</v>
      </c>
      <c r="B569" s="16" t="s">
        <v>1157</v>
      </c>
      <c r="C569" s="16"/>
      <c r="D569" s="17">
        <v>0</v>
      </c>
      <c r="E569" s="17">
        <v>0</v>
      </c>
      <c r="F569" s="17">
        <v>0</v>
      </c>
      <c r="G569" s="17">
        <v>0</v>
      </c>
      <c r="H569" s="17">
        <v>119076</v>
      </c>
      <c r="I569" s="17">
        <v>144343</v>
      </c>
      <c r="J569" s="17">
        <v>29244</v>
      </c>
      <c r="K569" s="17">
        <v>57901</v>
      </c>
      <c r="L569" s="17">
        <v>96853</v>
      </c>
      <c r="M569" s="17">
        <v>233189</v>
      </c>
      <c r="N569" s="17">
        <v>104296.75</v>
      </c>
      <c r="O569" s="17">
        <v>64444</v>
      </c>
      <c r="P569" s="17">
        <v>0</v>
      </c>
      <c r="Q569" s="17">
        <v>64444</v>
      </c>
      <c r="R569" s="17">
        <v>176850</v>
      </c>
      <c r="S569" s="17">
        <v>236</v>
      </c>
      <c r="T569" s="17">
        <v>177086</v>
      </c>
      <c r="U569" s="17">
        <v>0</v>
      </c>
      <c r="V569" s="17">
        <v>177086</v>
      </c>
      <c r="W569" s="17">
        <v>-112642</v>
      </c>
      <c r="X569" s="17">
        <v>0</v>
      </c>
      <c r="Y569" s="17">
        <v>119076</v>
      </c>
      <c r="Z569" s="17">
        <v>0</v>
      </c>
      <c r="AA569" s="17">
        <v>0</v>
      </c>
      <c r="AB569" s="17">
        <v>0</v>
      </c>
      <c r="AC569" s="17">
        <v>0</v>
      </c>
      <c r="AD569" s="17">
        <v>0</v>
      </c>
      <c r="AE569" s="17">
        <v>0</v>
      </c>
      <c r="AF569" s="17">
        <v>0</v>
      </c>
      <c r="AG569" s="17">
        <v>54632</v>
      </c>
      <c r="AH569" s="17">
        <v>0</v>
      </c>
      <c r="AJ569" s="24">
        <f t="shared" si="362"/>
        <v>1.4076590296635108</v>
      </c>
      <c r="AK569" s="24">
        <f t="shared" si="363"/>
        <v>-0.72364048046863272</v>
      </c>
      <c r="AL569" s="24">
        <f t="shared" si="364"/>
        <v>0.84774377754329344</v>
      </c>
      <c r="AM569" s="24">
        <f t="shared" si="365"/>
        <v>0.2294508172178456</v>
      </c>
      <c r="AN569" s="24">
        <f t="shared" si="366"/>
        <v>7.6483605739281868E-2</v>
      </c>
    </row>
    <row r="570" spans="1:40" ht="15.75" thickTop="1" x14ac:dyDescent="0.25">
      <c r="A570" s="7" t="s">
        <v>1158</v>
      </c>
      <c r="B570" s="7" t="s">
        <v>1159</v>
      </c>
      <c r="C570" s="8" t="s">
        <v>86</v>
      </c>
      <c r="D570" s="9"/>
      <c r="E570" s="9"/>
      <c r="F570" s="9"/>
      <c r="G570" s="10">
        <v>0</v>
      </c>
      <c r="H570" s="10">
        <v>46565</v>
      </c>
      <c r="I570" s="10">
        <v>10646</v>
      </c>
      <c r="J570" s="10">
        <v>75241</v>
      </c>
      <c r="K570" s="10">
        <v>75334</v>
      </c>
      <c r="L570" s="10">
        <v>59629</v>
      </c>
      <c r="M570" s="10">
        <v>13812</v>
      </c>
      <c r="N570" s="10">
        <v>56004</v>
      </c>
      <c r="O570" s="10">
        <v>40075</v>
      </c>
      <c r="P570" s="10">
        <v>-7300</v>
      </c>
      <c r="Q570" s="10">
        <v>32775</v>
      </c>
      <c r="R570" s="10">
        <v>11457</v>
      </c>
      <c r="S570" s="10">
        <v>0</v>
      </c>
      <c r="T570" s="10">
        <v>11457</v>
      </c>
      <c r="U570" s="10">
        <v>0</v>
      </c>
      <c r="V570" s="10">
        <v>11457</v>
      </c>
      <c r="W570" s="10">
        <v>21318</v>
      </c>
      <c r="X570" s="10">
        <v>0</v>
      </c>
      <c r="Y570" s="10">
        <v>46565</v>
      </c>
      <c r="Z570" s="10">
        <v>0</v>
      </c>
      <c r="AA570" s="10">
        <v>0</v>
      </c>
      <c r="AB570" s="10">
        <v>0</v>
      </c>
      <c r="AC570" s="10">
        <v>0</v>
      </c>
      <c r="AD570" s="10">
        <v>0</v>
      </c>
      <c r="AE570" s="10">
        <v>0</v>
      </c>
      <c r="AF570" s="10">
        <v>0</v>
      </c>
      <c r="AG570" s="10">
        <v>6490</v>
      </c>
      <c r="AH570" s="10"/>
      <c r="AJ570" s="24">
        <f t="shared" si="362"/>
        <v>-0.7683677405289373</v>
      </c>
      <c r="AK570" s="24">
        <f t="shared" si="363"/>
        <v>1.9014624963799596</v>
      </c>
      <c r="AL570" s="24">
        <f t="shared" si="364"/>
        <v>0.16194635059263882</v>
      </c>
      <c r="AM570" s="24">
        <f t="shared" si="365"/>
        <v>-0.21908802763755891</v>
      </c>
      <c r="AN570" s="24">
        <f t="shared" si="366"/>
        <v>-7.3029342545852971E-2</v>
      </c>
    </row>
    <row r="571" spans="1:40" x14ac:dyDescent="0.25">
      <c r="A571" s="7" t="s">
        <v>1160</v>
      </c>
      <c r="B571" s="7" t="s">
        <v>1161</v>
      </c>
      <c r="C571" s="8" t="s">
        <v>86</v>
      </c>
      <c r="D571" s="9"/>
      <c r="E571" s="9"/>
      <c r="F571" s="9"/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  <c r="AD571" s="10">
        <v>0</v>
      </c>
      <c r="AE571" s="10">
        <v>0</v>
      </c>
      <c r="AF571" s="10">
        <v>0</v>
      </c>
      <c r="AG571" s="10">
        <v>0</v>
      </c>
      <c r="AH571" s="10"/>
      <c r="AL571" s="24"/>
    </row>
    <row r="572" spans="1:40" x14ac:dyDescent="0.25">
      <c r="A572" s="7" t="s">
        <v>1162</v>
      </c>
      <c r="B572" s="7" t="s">
        <v>569</v>
      </c>
      <c r="C572" s="8" t="s">
        <v>86</v>
      </c>
      <c r="D572" s="9"/>
      <c r="E572" s="9"/>
      <c r="F572" s="9"/>
      <c r="G572" s="10">
        <v>0</v>
      </c>
      <c r="H572" s="10">
        <v>200</v>
      </c>
      <c r="I572" s="10">
        <v>0</v>
      </c>
      <c r="J572" s="10">
        <v>3134</v>
      </c>
      <c r="K572" s="10">
        <v>5582</v>
      </c>
      <c r="L572" s="10">
        <v>5759</v>
      </c>
      <c r="M572" s="10">
        <v>-11</v>
      </c>
      <c r="N572" s="10">
        <v>3616</v>
      </c>
      <c r="O572" s="10">
        <v>1000</v>
      </c>
      <c r="P572" s="10">
        <v>0</v>
      </c>
      <c r="Q572" s="10">
        <v>1000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1000</v>
      </c>
      <c r="X572" s="10">
        <v>0</v>
      </c>
      <c r="Y572" s="10">
        <v>200</v>
      </c>
      <c r="Z572" s="10">
        <v>0</v>
      </c>
      <c r="AA572" s="10">
        <v>0</v>
      </c>
      <c r="AB572" s="10">
        <v>0</v>
      </c>
      <c r="AC572" s="10">
        <v>0</v>
      </c>
      <c r="AD572" s="10">
        <v>0</v>
      </c>
      <c r="AE572" s="10">
        <v>0</v>
      </c>
      <c r="AF572" s="10">
        <v>0</v>
      </c>
      <c r="AG572" s="10">
        <v>-800</v>
      </c>
      <c r="AH572" s="10"/>
      <c r="AJ572" s="24">
        <f t="shared" ref="AJ572:AJ573" si="367">(M572-L572)/L572</f>
        <v>-1.0019100538287897</v>
      </c>
      <c r="AK572" s="24">
        <f t="shared" ref="AK572:AK573" si="368">(O572-M572)/M572</f>
        <v>-91.909090909090907</v>
      </c>
      <c r="AL572" s="24">
        <f t="shared" ref="AL572:AL573" si="369">AG572/O572</f>
        <v>-0.8</v>
      </c>
      <c r="AM572" s="24">
        <f t="shared" ref="AM572:AM573" si="370">(Y572-L572)/L572</f>
        <v>-0.96527174856745968</v>
      </c>
      <c r="AN572" s="24">
        <f t="shared" ref="AN572:AN573" si="371">AM572/3</f>
        <v>-0.32175724952248658</v>
      </c>
    </row>
    <row r="573" spans="1:40" x14ac:dyDescent="0.25">
      <c r="A573" s="7" t="s">
        <v>1163</v>
      </c>
      <c r="B573" s="7" t="s">
        <v>500</v>
      </c>
      <c r="C573" s="8" t="s">
        <v>86</v>
      </c>
      <c r="D573" s="9"/>
      <c r="E573" s="9"/>
      <c r="F573" s="9"/>
      <c r="G573" s="10">
        <v>0</v>
      </c>
      <c r="H573" s="10">
        <v>8752</v>
      </c>
      <c r="I573" s="10">
        <v>0</v>
      </c>
      <c r="J573" s="10">
        <v>0</v>
      </c>
      <c r="K573" s="10">
        <v>0</v>
      </c>
      <c r="L573" s="10">
        <v>0</v>
      </c>
      <c r="M573" s="10">
        <v>647</v>
      </c>
      <c r="N573" s="10">
        <v>161.75</v>
      </c>
      <c r="O573" s="10">
        <v>9037</v>
      </c>
      <c r="P573" s="10">
        <v>0</v>
      </c>
      <c r="Q573" s="10">
        <v>9037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9037</v>
      </c>
      <c r="X573" s="10">
        <v>0</v>
      </c>
      <c r="Y573" s="10">
        <v>8752</v>
      </c>
      <c r="Z573" s="10">
        <v>0</v>
      </c>
      <c r="AA573" s="10">
        <v>0</v>
      </c>
      <c r="AB573" s="10">
        <v>0</v>
      </c>
      <c r="AC573" s="10">
        <v>0</v>
      </c>
      <c r="AD573" s="10">
        <v>0</v>
      </c>
      <c r="AE573" s="10">
        <v>0</v>
      </c>
      <c r="AF573" s="10">
        <v>0</v>
      </c>
      <c r="AG573" s="10">
        <v>-285</v>
      </c>
      <c r="AH573" s="10"/>
      <c r="AJ573" s="24" t="e">
        <f t="shared" si="367"/>
        <v>#DIV/0!</v>
      </c>
      <c r="AK573" s="24">
        <f t="shared" si="368"/>
        <v>12.967542503863987</v>
      </c>
      <c r="AL573" s="24">
        <f t="shared" si="369"/>
        <v>-3.1537014495961052E-2</v>
      </c>
      <c r="AM573" s="24" t="e">
        <f t="shared" si="370"/>
        <v>#DIV/0!</v>
      </c>
      <c r="AN573" s="24" t="e">
        <f t="shared" si="371"/>
        <v>#DIV/0!</v>
      </c>
    </row>
    <row r="574" spans="1:40" x14ac:dyDescent="0.25">
      <c r="A574" s="19" t="s">
        <v>1164</v>
      </c>
      <c r="B574" s="19" t="s">
        <v>502</v>
      </c>
      <c r="C574" s="8" t="s">
        <v>86</v>
      </c>
      <c r="D574" s="9"/>
      <c r="E574" s="9"/>
      <c r="F574" s="9"/>
      <c r="G574" s="10">
        <v>0</v>
      </c>
      <c r="H574" s="10">
        <v>0</v>
      </c>
      <c r="I574" s="10">
        <v>0</v>
      </c>
      <c r="J574" s="10">
        <v>2180</v>
      </c>
      <c r="K574" s="10">
        <v>3719</v>
      </c>
      <c r="L574" s="10">
        <v>3017</v>
      </c>
      <c r="M574" s="10">
        <v>562</v>
      </c>
      <c r="N574" s="10">
        <v>2369.5</v>
      </c>
      <c r="O574" s="10">
        <v>0</v>
      </c>
      <c r="P574" s="10">
        <v>0</v>
      </c>
      <c r="Q574" s="10">
        <v>0</v>
      </c>
      <c r="R574" s="10">
        <v>148</v>
      </c>
      <c r="S574" s="10">
        <v>0</v>
      </c>
      <c r="T574" s="10">
        <v>148</v>
      </c>
      <c r="U574" s="10">
        <v>0</v>
      </c>
      <c r="V574" s="10">
        <v>148</v>
      </c>
      <c r="W574" s="10">
        <v>-148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  <c r="AD574" s="10">
        <v>0</v>
      </c>
      <c r="AE574" s="10">
        <v>0</v>
      </c>
      <c r="AF574" s="10">
        <v>0</v>
      </c>
      <c r="AG574" s="10">
        <v>0</v>
      </c>
      <c r="AH574" s="10"/>
      <c r="AL574" s="24"/>
    </row>
    <row r="575" spans="1:40" x14ac:dyDescent="0.25">
      <c r="A575" s="19" t="s">
        <v>1165</v>
      </c>
      <c r="B575" s="19" t="s">
        <v>504</v>
      </c>
      <c r="C575" s="8" t="s">
        <v>86</v>
      </c>
      <c r="D575" s="9"/>
      <c r="E575" s="9"/>
      <c r="F575" s="9"/>
      <c r="G575" s="10">
        <v>0</v>
      </c>
      <c r="H575" s="10">
        <v>0</v>
      </c>
      <c r="I575" s="10">
        <v>0</v>
      </c>
      <c r="J575" s="10">
        <v>4019</v>
      </c>
      <c r="K575" s="10">
        <v>3972</v>
      </c>
      <c r="L575" s="10">
        <v>3784</v>
      </c>
      <c r="M575" s="10">
        <v>623</v>
      </c>
      <c r="N575" s="10">
        <v>3099.5</v>
      </c>
      <c r="O575" s="10">
        <v>0</v>
      </c>
      <c r="P575" s="10">
        <v>0</v>
      </c>
      <c r="Q575" s="10">
        <v>0</v>
      </c>
      <c r="R575" s="10">
        <v>499</v>
      </c>
      <c r="S575" s="10">
        <v>0</v>
      </c>
      <c r="T575" s="10">
        <v>499</v>
      </c>
      <c r="U575" s="10">
        <v>0</v>
      </c>
      <c r="V575" s="10">
        <v>499</v>
      </c>
      <c r="W575" s="10">
        <v>-499</v>
      </c>
      <c r="X575" s="10">
        <v>0</v>
      </c>
      <c r="Y575" s="10">
        <v>0</v>
      </c>
      <c r="Z575" s="10">
        <v>0</v>
      </c>
      <c r="AA575" s="10">
        <v>0</v>
      </c>
      <c r="AB575" s="10">
        <v>0</v>
      </c>
      <c r="AC575" s="10">
        <v>0</v>
      </c>
      <c r="AD575" s="10">
        <v>0</v>
      </c>
      <c r="AE575" s="10">
        <v>0</v>
      </c>
      <c r="AF575" s="10">
        <v>0</v>
      </c>
      <c r="AG575" s="10">
        <v>0</v>
      </c>
      <c r="AH575" s="10"/>
      <c r="AL575" s="24"/>
    </row>
    <row r="576" spans="1:40" x14ac:dyDescent="0.25">
      <c r="A576" s="19" t="s">
        <v>1166</v>
      </c>
      <c r="B576" s="19" t="s">
        <v>506</v>
      </c>
      <c r="C576" s="8" t="s">
        <v>86</v>
      </c>
      <c r="D576" s="9"/>
      <c r="E576" s="9"/>
      <c r="F576" s="9"/>
      <c r="G576" s="10">
        <v>0</v>
      </c>
      <c r="H576" s="10">
        <v>0</v>
      </c>
      <c r="I576" s="10">
        <v>0</v>
      </c>
      <c r="J576" s="10">
        <v>992</v>
      </c>
      <c r="K576" s="10">
        <v>827</v>
      </c>
      <c r="L576" s="10">
        <v>785</v>
      </c>
      <c r="M576" s="10">
        <v>120</v>
      </c>
      <c r="N576" s="10">
        <v>681</v>
      </c>
      <c r="O576" s="10">
        <v>0</v>
      </c>
      <c r="P576" s="10">
        <v>0</v>
      </c>
      <c r="Q576" s="10">
        <v>0</v>
      </c>
      <c r="R576" s="10">
        <v>83</v>
      </c>
      <c r="S576" s="10">
        <v>0</v>
      </c>
      <c r="T576" s="10">
        <v>83</v>
      </c>
      <c r="U576" s="10">
        <v>0</v>
      </c>
      <c r="V576" s="10">
        <v>83</v>
      </c>
      <c r="W576" s="10">
        <v>-83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  <c r="AD576" s="10">
        <v>0</v>
      </c>
      <c r="AE576" s="10">
        <v>0</v>
      </c>
      <c r="AF576" s="10">
        <v>0</v>
      </c>
      <c r="AG576" s="10">
        <v>0</v>
      </c>
      <c r="AH576" s="10"/>
      <c r="AL576" s="24"/>
    </row>
    <row r="577" spans="1:40" x14ac:dyDescent="0.25">
      <c r="A577" s="19" t="s">
        <v>1167</v>
      </c>
      <c r="B577" s="19" t="s">
        <v>1052</v>
      </c>
      <c r="C577" s="8" t="s">
        <v>86</v>
      </c>
      <c r="D577" s="9"/>
      <c r="E577" s="9"/>
      <c r="F577" s="9"/>
      <c r="G577" s="10">
        <v>0</v>
      </c>
      <c r="H577" s="10">
        <v>0</v>
      </c>
      <c r="I577" s="10">
        <v>0</v>
      </c>
      <c r="J577" s="10">
        <v>531</v>
      </c>
      <c r="K577" s="10">
        <v>559</v>
      </c>
      <c r="L577" s="10">
        <v>452</v>
      </c>
      <c r="M577" s="10">
        <v>72</v>
      </c>
      <c r="N577" s="10">
        <v>403.5</v>
      </c>
      <c r="O577" s="10">
        <v>0</v>
      </c>
      <c r="P577" s="10">
        <v>0</v>
      </c>
      <c r="Q577" s="10">
        <v>0</v>
      </c>
      <c r="R577" s="10">
        <v>72</v>
      </c>
      <c r="S577" s="10">
        <v>0</v>
      </c>
      <c r="T577" s="10">
        <v>72</v>
      </c>
      <c r="U577" s="10">
        <v>0</v>
      </c>
      <c r="V577" s="10">
        <v>72</v>
      </c>
      <c r="W577" s="10">
        <v>-72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10">
        <v>0</v>
      </c>
      <c r="AG577" s="10">
        <v>0</v>
      </c>
      <c r="AH577" s="10"/>
      <c r="AL577" s="24"/>
    </row>
    <row r="578" spans="1:40" x14ac:dyDescent="0.25">
      <c r="A578" s="19" t="s">
        <v>1168</v>
      </c>
      <c r="B578" s="19" t="s">
        <v>510</v>
      </c>
      <c r="C578" s="8" t="s">
        <v>86</v>
      </c>
      <c r="D578" s="9"/>
      <c r="E578" s="9"/>
      <c r="F578" s="9"/>
      <c r="G578" s="10">
        <v>0</v>
      </c>
      <c r="H578" s="10">
        <v>0</v>
      </c>
      <c r="I578" s="10">
        <v>0</v>
      </c>
      <c r="J578" s="10">
        <v>3390</v>
      </c>
      <c r="K578" s="10">
        <v>3609</v>
      </c>
      <c r="L578" s="10">
        <v>2929</v>
      </c>
      <c r="M578" s="10">
        <v>524</v>
      </c>
      <c r="N578" s="10">
        <v>2613</v>
      </c>
      <c r="O578" s="10">
        <v>0</v>
      </c>
      <c r="P578" s="10">
        <v>0</v>
      </c>
      <c r="Q578" s="10">
        <v>0</v>
      </c>
      <c r="R578" s="10">
        <v>487</v>
      </c>
      <c r="S578" s="10">
        <v>0</v>
      </c>
      <c r="T578" s="10">
        <v>487</v>
      </c>
      <c r="U578" s="10">
        <v>0</v>
      </c>
      <c r="V578" s="10">
        <v>487</v>
      </c>
      <c r="W578" s="10">
        <v>-487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  <c r="AD578" s="10">
        <v>0</v>
      </c>
      <c r="AE578" s="10">
        <v>0</v>
      </c>
      <c r="AF578" s="10">
        <v>0</v>
      </c>
      <c r="AG578" s="10">
        <v>0</v>
      </c>
      <c r="AH578" s="10"/>
      <c r="AL578" s="24"/>
    </row>
    <row r="579" spans="1:40" x14ac:dyDescent="0.25">
      <c r="A579" s="19" t="s">
        <v>1169</v>
      </c>
      <c r="B579" s="19" t="s">
        <v>1170</v>
      </c>
      <c r="C579" s="8" t="s">
        <v>86</v>
      </c>
      <c r="D579" s="9"/>
      <c r="E579" s="9"/>
      <c r="F579" s="9"/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10">
        <v>0</v>
      </c>
      <c r="AG579" s="10">
        <v>0</v>
      </c>
      <c r="AH579" s="10"/>
      <c r="AL579" s="24"/>
    </row>
    <row r="580" spans="1:40" x14ac:dyDescent="0.25">
      <c r="A580" s="19" t="s">
        <v>1171</v>
      </c>
      <c r="B580" s="19" t="s">
        <v>514</v>
      </c>
      <c r="C580" s="8" t="s">
        <v>86</v>
      </c>
      <c r="D580" s="9"/>
      <c r="E580" s="9"/>
      <c r="F580" s="9"/>
      <c r="G580" s="10">
        <v>0</v>
      </c>
      <c r="H580" s="10">
        <v>0</v>
      </c>
      <c r="I580" s="10">
        <v>0</v>
      </c>
      <c r="J580" s="10">
        <v>2511</v>
      </c>
      <c r="K580" s="10">
        <v>2185</v>
      </c>
      <c r="L580" s="10">
        <v>1352</v>
      </c>
      <c r="M580" s="10">
        <v>196</v>
      </c>
      <c r="N580" s="10">
        <v>1561</v>
      </c>
      <c r="O580" s="10">
        <v>0</v>
      </c>
      <c r="P580" s="10">
        <v>0</v>
      </c>
      <c r="Q580" s="10">
        <v>0</v>
      </c>
      <c r="R580" s="10">
        <v>163</v>
      </c>
      <c r="S580" s="10">
        <v>0</v>
      </c>
      <c r="T580" s="10">
        <v>163</v>
      </c>
      <c r="U580" s="10">
        <v>0</v>
      </c>
      <c r="V580" s="10">
        <v>163</v>
      </c>
      <c r="W580" s="10">
        <v>-163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10">
        <v>0</v>
      </c>
      <c r="AG580" s="10">
        <v>0</v>
      </c>
      <c r="AH580" s="10"/>
      <c r="AL580" s="24"/>
    </row>
    <row r="581" spans="1:40" x14ac:dyDescent="0.25">
      <c r="A581" s="19" t="s">
        <v>1172</v>
      </c>
      <c r="B581" s="19" t="s">
        <v>516</v>
      </c>
      <c r="C581" s="8" t="s">
        <v>86</v>
      </c>
      <c r="D581" s="9"/>
      <c r="E581" s="9"/>
      <c r="F581" s="9"/>
      <c r="G581" s="10">
        <v>0</v>
      </c>
      <c r="H581" s="10">
        <v>0</v>
      </c>
      <c r="I581" s="10">
        <v>0</v>
      </c>
      <c r="J581" s="10">
        <v>1259</v>
      </c>
      <c r="K581" s="10">
        <v>3408</v>
      </c>
      <c r="L581" s="10">
        <v>2314</v>
      </c>
      <c r="M581" s="10">
        <v>202</v>
      </c>
      <c r="N581" s="10">
        <v>1795.75</v>
      </c>
      <c r="O581" s="10">
        <v>0</v>
      </c>
      <c r="P581" s="10">
        <v>0</v>
      </c>
      <c r="Q581" s="10">
        <v>0</v>
      </c>
      <c r="R581" s="10">
        <v>255</v>
      </c>
      <c r="S581" s="10">
        <v>0</v>
      </c>
      <c r="T581" s="10">
        <v>255</v>
      </c>
      <c r="U581" s="10">
        <v>0</v>
      </c>
      <c r="V581" s="10">
        <v>255</v>
      </c>
      <c r="W581" s="10">
        <v>-255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  <c r="AD581" s="10">
        <v>0</v>
      </c>
      <c r="AE581" s="10">
        <v>0</v>
      </c>
      <c r="AF581" s="10">
        <v>0</v>
      </c>
      <c r="AG581" s="10">
        <v>0</v>
      </c>
      <c r="AH581" s="10"/>
      <c r="AL581" s="24"/>
    </row>
    <row r="582" spans="1:40" x14ac:dyDescent="0.25">
      <c r="A582" s="7" t="s">
        <v>1173</v>
      </c>
      <c r="B582" s="7" t="s">
        <v>518</v>
      </c>
      <c r="C582" s="8" t="s">
        <v>86</v>
      </c>
      <c r="D582" s="9"/>
      <c r="E582" s="9"/>
      <c r="F582" s="9"/>
      <c r="G582" s="10">
        <v>0</v>
      </c>
      <c r="H582" s="10">
        <v>262</v>
      </c>
      <c r="I582" s="10">
        <v>9</v>
      </c>
      <c r="J582" s="10">
        <v>110</v>
      </c>
      <c r="K582" s="10">
        <v>169</v>
      </c>
      <c r="L582" s="10">
        <v>158</v>
      </c>
      <c r="M582" s="10">
        <v>0</v>
      </c>
      <c r="N582" s="10">
        <v>109.25</v>
      </c>
      <c r="O582" s="10">
        <v>262</v>
      </c>
      <c r="P582" s="10">
        <v>0</v>
      </c>
      <c r="Q582" s="10">
        <v>262</v>
      </c>
      <c r="R582" s="10">
        <v>9</v>
      </c>
      <c r="S582" s="10">
        <v>0</v>
      </c>
      <c r="T582" s="10">
        <v>9</v>
      </c>
      <c r="U582" s="10">
        <v>0</v>
      </c>
      <c r="V582" s="10">
        <v>9</v>
      </c>
      <c r="W582" s="10">
        <v>253</v>
      </c>
      <c r="X582" s="10">
        <v>0</v>
      </c>
      <c r="Y582" s="10">
        <v>262</v>
      </c>
      <c r="Z582" s="10">
        <v>0</v>
      </c>
      <c r="AA582" s="10">
        <v>0</v>
      </c>
      <c r="AB582" s="10">
        <v>0</v>
      </c>
      <c r="AC582" s="10">
        <v>0</v>
      </c>
      <c r="AD582" s="10">
        <v>0</v>
      </c>
      <c r="AE582" s="10">
        <v>0</v>
      </c>
      <c r="AF582" s="10">
        <v>0</v>
      </c>
      <c r="AG582" s="10">
        <v>0</v>
      </c>
      <c r="AH582" s="10"/>
      <c r="AJ582" s="24">
        <f t="shared" ref="AJ582:AJ584" si="372">(M582-L582)/L582</f>
        <v>-1</v>
      </c>
      <c r="AK582" s="24" t="e">
        <f t="shared" ref="AK582:AK584" si="373">(O582-M582)/M582</f>
        <v>#DIV/0!</v>
      </c>
      <c r="AL582" s="24">
        <f t="shared" ref="AL582:AL584" si="374">AG582/O582</f>
        <v>0</v>
      </c>
      <c r="AM582" s="24">
        <f t="shared" ref="AM582:AM584" si="375">(Y582-L582)/L582</f>
        <v>0.65822784810126578</v>
      </c>
      <c r="AN582" s="24">
        <f t="shared" ref="AN582:AN584" si="376">AM582/3</f>
        <v>0.21940928270042193</v>
      </c>
    </row>
    <row r="583" spans="1:40" x14ac:dyDescent="0.25">
      <c r="A583" s="7" t="s">
        <v>1174</v>
      </c>
      <c r="B583" s="7" t="s">
        <v>1175</v>
      </c>
      <c r="C583" s="8" t="s">
        <v>86</v>
      </c>
      <c r="D583" s="9"/>
      <c r="E583" s="9"/>
      <c r="F583" s="9"/>
      <c r="G583" s="10">
        <v>0</v>
      </c>
      <c r="H583" s="10">
        <v>3660</v>
      </c>
      <c r="I583" s="10">
        <v>2752</v>
      </c>
      <c r="J583" s="10">
        <v>4334</v>
      </c>
      <c r="K583" s="10">
        <v>3757</v>
      </c>
      <c r="L583" s="10">
        <v>4943</v>
      </c>
      <c r="M583" s="10">
        <v>4231</v>
      </c>
      <c r="N583" s="10">
        <v>4316.25</v>
      </c>
      <c r="O583" s="10">
        <v>4240</v>
      </c>
      <c r="P583" s="10">
        <v>0</v>
      </c>
      <c r="Q583" s="10">
        <v>4240</v>
      </c>
      <c r="R583" s="10">
        <v>2768</v>
      </c>
      <c r="S583" s="10">
        <v>0</v>
      </c>
      <c r="T583" s="10">
        <v>2768</v>
      </c>
      <c r="U583" s="10">
        <v>0</v>
      </c>
      <c r="V583" s="10">
        <v>2768</v>
      </c>
      <c r="W583" s="10">
        <v>1472</v>
      </c>
      <c r="X583" s="10">
        <v>0</v>
      </c>
      <c r="Y583" s="10">
        <v>3660</v>
      </c>
      <c r="Z583" s="10">
        <v>0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10">
        <v>0</v>
      </c>
      <c r="AG583" s="10">
        <v>-580</v>
      </c>
      <c r="AH583" s="10"/>
      <c r="AJ583" s="24">
        <f t="shared" si="372"/>
        <v>-0.14404207970867894</v>
      </c>
      <c r="AK583" s="24">
        <f t="shared" si="373"/>
        <v>2.1271567005436069E-3</v>
      </c>
      <c r="AL583" s="24">
        <f t="shared" si="374"/>
        <v>-0.13679245283018868</v>
      </c>
      <c r="AM583" s="24">
        <f t="shared" si="375"/>
        <v>-0.25955897228403801</v>
      </c>
      <c r="AN583" s="24">
        <f t="shared" si="376"/>
        <v>-8.6519657428012667E-2</v>
      </c>
    </row>
    <row r="584" spans="1:40" x14ac:dyDescent="0.25">
      <c r="A584" s="7" t="s">
        <v>1176</v>
      </c>
      <c r="B584" s="7" t="s">
        <v>1177</v>
      </c>
      <c r="C584" s="8" t="s">
        <v>86</v>
      </c>
      <c r="D584" s="9"/>
      <c r="E584" s="9"/>
      <c r="F584" s="9"/>
      <c r="G584" s="10">
        <v>0</v>
      </c>
      <c r="H584" s="10">
        <v>7874</v>
      </c>
      <c r="I584" s="10">
        <v>25966</v>
      </c>
      <c r="J584" s="10">
        <v>16625</v>
      </c>
      <c r="K584" s="10">
        <v>19001</v>
      </c>
      <c r="L584" s="10">
        <v>34927</v>
      </c>
      <c r="M584" s="10">
        <v>30341</v>
      </c>
      <c r="N584" s="10">
        <v>25223.5</v>
      </c>
      <c r="O584" s="10">
        <v>20788</v>
      </c>
      <c r="P584" s="10">
        <v>0</v>
      </c>
      <c r="Q584" s="10">
        <v>20788</v>
      </c>
      <c r="R584" s="10">
        <v>9961</v>
      </c>
      <c r="S584" s="10">
        <v>16005</v>
      </c>
      <c r="T584" s="10">
        <v>25966</v>
      </c>
      <c r="U584" s="10">
        <v>0</v>
      </c>
      <c r="V584" s="10">
        <v>25966</v>
      </c>
      <c r="W584" s="10">
        <v>-5178</v>
      </c>
      <c r="X584" s="10">
        <v>0</v>
      </c>
      <c r="Y584" s="10">
        <v>7874</v>
      </c>
      <c r="Z584" s="10">
        <v>0</v>
      </c>
      <c r="AA584" s="10">
        <v>0</v>
      </c>
      <c r="AB584" s="10">
        <v>0</v>
      </c>
      <c r="AC584" s="10">
        <v>0</v>
      </c>
      <c r="AD584" s="10">
        <v>0</v>
      </c>
      <c r="AE584" s="10">
        <v>0</v>
      </c>
      <c r="AF584" s="10">
        <v>0</v>
      </c>
      <c r="AG584" s="10">
        <v>-12914</v>
      </c>
      <c r="AH584" s="10"/>
      <c r="AJ584" s="24">
        <f t="shared" si="372"/>
        <v>-0.13130243078420706</v>
      </c>
      <c r="AK584" s="24">
        <f t="shared" si="373"/>
        <v>-0.31485448732737881</v>
      </c>
      <c r="AL584" s="24">
        <f t="shared" si="374"/>
        <v>-0.62122378295170289</v>
      </c>
      <c r="AM584" s="24">
        <f t="shared" si="375"/>
        <v>-0.77455836458899996</v>
      </c>
      <c r="AN584" s="24">
        <f t="shared" si="376"/>
        <v>-0.25818612152966663</v>
      </c>
    </row>
    <row r="585" spans="1:40" x14ac:dyDescent="0.25">
      <c r="A585" s="7" t="s">
        <v>1178</v>
      </c>
      <c r="B585" s="7" t="s">
        <v>1179</v>
      </c>
      <c r="C585" s="8" t="s">
        <v>86</v>
      </c>
      <c r="D585" s="9"/>
      <c r="E585" s="9"/>
      <c r="F585" s="9"/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  <c r="AD585" s="10">
        <v>0</v>
      </c>
      <c r="AE585" s="10">
        <v>0</v>
      </c>
      <c r="AF585" s="10">
        <v>0</v>
      </c>
      <c r="AG585" s="10">
        <v>0</v>
      </c>
      <c r="AH585" s="10"/>
      <c r="AL585" s="24"/>
    </row>
    <row r="586" spans="1:40" x14ac:dyDescent="0.25">
      <c r="A586" s="7" t="s">
        <v>1180</v>
      </c>
      <c r="B586" s="7" t="s">
        <v>1181</v>
      </c>
      <c r="C586" s="8" t="s">
        <v>86</v>
      </c>
      <c r="D586" s="9"/>
      <c r="E586" s="9"/>
      <c r="F586" s="9"/>
      <c r="G586" s="10">
        <v>0</v>
      </c>
      <c r="H586" s="10">
        <v>7792</v>
      </c>
      <c r="I586" s="10">
        <v>11064</v>
      </c>
      <c r="J586" s="10">
        <v>14975</v>
      </c>
      <c r="K586" s="10">
        <v>6869</v>
      </c>
      <c r="L586" s="10">
        <v>7183</v>
      </c>
      <c r="M586" s="10">
        <v>9791</v>
      </c>
      <c r="N586" s="10">
        <v>9704.5</v>
      </c>
      <c r="O586" s="10">
        <v>7792</v>
      </c>
      <c r="P586" s="10">
        <v>0</v>
      </c>
      <c r="Q586" s="10">
        <v>7792</v>
      </c>
      <c r="R586" s="10">
        <v>11064</v>
      </c>
      <c r="S586" s="10">
        <v>0</v>
      </c>
      <c r="T586" s="10">
        <v>11064</v>
      </c>
      <c r="U586" s="10">
        <v>0</v>
      </c>
      <c r="V586" s="10">
        <v>11064</v>
      </c>
      <c r="W586" s="10">
        <v>-3272</v>
      </c>
      <c r="X586" s="10">
        <v>0</v>
      </c>
      <c r="Y586" s="10">
        <v>7792</v>
      </c>
      <c r="Z586" s="10">
        <v>0</v>
      </c>
      <c r="AA586" s="10">
        <v>0</v>
      </c>
      <c r="AB586" s="10">
        <v>0</v>
      </c>
      <c r="AC586" s="10">
        <v>0</v>
      </c>
      <c r="AD586" s="10">
        <v>0</v>
      </c>
      <c r="AE586" s="10">
        <v>0</v>
      </c>
      <c r="AF586" s="10">
        <v>0</v>
      </c>
      <c r="AG586" s="10">
        <v>0</v>
      </c>
      <c r="AH586" s="10"/>
      <c r="AJ586" s="24">
        <f t="shared" ref="AJ586:AJ590" si="377">(M586-L586)/L586</f>
        <v>0.36307949324794653</v>
      </c>
      <c r="AK586" s="24">
        <f t="shared" ref="AK586:AK590" si="378">(O586-M586)/M586</f>
        <v>-0.20416709222755591</v>
      </c>
      <c r="AL586" s="24">
        <f t="shared" ref="AL586:AL590" si="379">AG586/O586</f>
        <v>0</v>
      </c>
      <c r="AM586" s="24">
        <f t="shared" ref="AM586:AM590" si="380">(Y586-L586)/L586</f>
        <v>8.4783516636502854E-2</v>
      </c>
      <c r="AN586" s="24">
        <f t="shared" ref="AN586:AN590" si="381">AM586/3</f>
        <v>2.8261172212167618E-2</v>
      </c>
    </row>
    <row r="587" spans="1:40" x14ac:dyDescent="0.25">
      <c r="A587" s="7" t="s">
        <v>1182</v>
      </c>
      <c r="B587" s="7" t="s">
        <v>1183</v>
      </c>
      <c r="C587" s="8" t="s">
        <v>86</v>
      </c>
      <c r="D587" s="9"/>
      <c r="E587" s="9"/>
      <c r="F587" s="9"/>
      <c r="G587" s="10">
        <v>0</v>
      </c>
      <c r="H587" s="10">
        <v>3150</v>
      </c>
      <c r="I587" s="10">
        <v>14738</v>
      </c>
      <c r="J587" s="10">
        <v>1363</v>
      </c>
      <c r="K587" s="10">
        <v>2142</v>
      </c>
      <c r="L587" s="10">
        <v>9277</v>
      </c>
      <c r="M587" s="10">
        <v>15253</v>
      </c>
      <c r="N587" s="10">
        <v>7008.75</v>
      </c>
      <c r="O587" s="10">
        <v>8336</v>
      </c>
      <c r="P587" s="10">
        <v>5800</v>
      </c>
      <c r="Q587" s="10">
        <v>14136</v>
      </c>
      <c r="R587" s="10">
        <v>14738</v>
      </c>
      <c r="S587" s="10">
        <v>0</v>
      </c>
      <c r="T587" s="10">
        <v>14738</v>
      </c>
      <c r="U587" s="10">
        <v>0</v>
      </c>
      <c r="V587" s="10">
        <v>14738</v>
      </c>
      <c r="W587" s="10">
        <v>-602</v>
      </c>
      <c r="X587" s="10">
        <v>0</v>
      </c>
      <c r="Y587" s="10">
        <v>3150</v>
      </c>
      <c r="Z587" s="10">
        <v>0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10">
        <v>0</v>
      </c>
      <c r="AG587" s="10">
        <v>-5186</v>
      </c>
      <c r="AH587" s="10"/>
      <c r="AJ587" s="24">
        <f t="shared" si="377"/>
        <v>0.64417376306995799</v>
      </c>
      <c r="AK587" s="24">
        <f t="shared" si="378"/>
        <v>-0.45348456041434471</v>
      </c>
      <c r="AL587" s="24">
        <f t="shared" si="379"/>
        <v>-0.62212092130518237</v>
      </c>
      <c r="AM587" s="24">
        <f t="shared" si="380"/>
        <v>-0.66045057669505225</v>
      </c>
      <c r="AN587" s="24">
        <f t="shared" si="381"/>
        <v>-0.22015019223168408</v>
      </c>
    </row>
    <row r="588" spans="1:40" x14ac:dyDescent="0.25">
      <c r="A588" s="7" t="s">
        <v>1184</v>
      </c>
      <c r="B588" s="7" t="s">
        <v>1185</v>
      </c>
      <c r="C588" s="8" t="s">
        <v>86</v>
      </c>
      <c r="D588" s="9"/>
      <c r="E588" s="9"/>
      <c r="F588" s="9"/>
      <c r="G588" s="10">
        <v>0</v>
      </c>
      <c r="H588" s="10">
        <v>1050</v>
      </c>
      <c r="I588" s="10">
        <v>0</v>
      </c>
      <c r="J588" s="10">
        <v>1026</v>
      </c>
      <c r="K588" s="10">
        <v>2195</v>
      </c>
      <c r="L588" s="10">
        <v>2121</v>
      </c>
      <c r="M588" s="10">
        <v>1041</v>
      </c>
      <c r="N588" s="10">
        <v>1595.75</v>
      </c>
      <c r="O588" s="10">
        <v>1050</v>
      </c>
      <c r="P588" s="10">
        <v>0</v>
      </c>
      <c r="Q588" s="10">
        <v>1050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1050</v>
      </c>
      <c r="X588" s="10">
        <v>0</v>
      </c>
      <c r="Y588" s="10">
        <v>1050</v>
      </c>
      <c r="Z588" s="10">
        <v>0</v>
      </c>
      <c r="AA588" s="10">
        <v>0</v>
      </c>
      <c r="AB588" s="10">
        <v>0</v>
      </c>
      <c r="AC588" s="10">
        <v>0</v>
      </c>
      <c r="AD588" s="10">
        <v>0</v>
      </c>
      <c r="AE588" s="10">
        <v>0</v>
      </c>
      <c r="AF588" s="10">
        <v>0</v>
      </c>
      <c r="AG588" s="10">
        <v>0</v>
      </c>
      <c r="AH588" s="10"/>
      <c r="AJ588" s="24">
        <f t="shared" si="377"/>
        <v>-0.50919377652050923</v>
      </c>
      <c r="AK588" s="24">
        <f t="shared" si="378"/>
        <v>8.6455331412103754E-3</v>
      </c>
      <c r="AL588" s="24">
        <f t="shared" si="379"/>
        <v>0</v>
      </c>
      <c r="AM588" s="24">
        <f t="shared" si="380"/>
        <v>-0.50495049504950495</v>
      </c>
      <c r="AN588" s="24">
        <f t="shared" si="381"/>
        <v>-0.16831683168316833</v>
      </c>
    </row>
    <row r="589" spans="1:40" x14ac:dyDescent="0.25">
      <c r="A589" s="7" t="s">
        <v>1186</v>
      </c>
      <c r="B589" s="7" t="s">
        <v>1187</v>
      </c>
      <c r="C589" s="8" t="s">
        <v>86</v>
      </c>
      <c r="D589" s="9"/>
      <c r="E589" s="9"/>
      <c r="F589" s="9"/>
      <c r="G589" s="10">
        <v>0</v>
      </c>
      <c r="H589" s="10">
        <v>4200</v>
      </c>
      <c r="I589" s="10">
        <v>4449</v>
      </c>
      <c r="J589" s="10">
        <v>0</v>
      </c>
      <c r="K589" s="10">
        <v>19020</v>
      </c>
      <c r="L589" s="10">
        <v>3254</v>
      </c>
      <c r="M589" s="10">
        <v>0</v>
      </c>
      <c r="N589" s="10">
        <v>5568.5</v>
      </c>
      <c r="O589" s="10">
        <v>4200</v>
      </c>
      <c r="P589" s="10">
        <v>-4000</v>
      </c>
      <c r="Q589" s="10">
        <v>200</v>
      </c>
      <c r="R589" s="10">
        <v>4449</v>
      </c>
      <c r="S589" s="10">
        <v>0</v>
      </c>
      <c r="T589" s="10">
        <v>4449</v>
      </c>
      <c r="U589" s="10">
        <v>0</v>
      </c>
      <c r="V589" s="10">
        <v>4449</v>
      </c>
      <c r="W589" s="10">
        <v>-4249</v>
      </c>
      <c r="X589" s="10">
        <v>0</v>
      </c>
      <c r="Y589" s="10">
        <v>4200</v>
      </c>
      <c r="Z589" s="10">
        <v>0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10">
        <v>0</v>
      </c>
      <c r="AG589" s="10">
        <v>0</v>
      </c>
      <c r="AH589" s="10"/>
      <c r="AJ589" s="24">
        <f t="shared" si="377"/>
        <v>-1</v>
      </c>
      <c r="AK589" s="24" t="e">
        <f t="shared" si="378"/>
        <v>#DIV/0!</v>
      </c>
      <c r="AL589" s="24">
        <f t="shared" si="379"/>
        <v>0</v>
      </c>
      <c r="AM589" s="24">
        <f t="shared" si="380"/>
        <v>0.29071911493546404</v>
      </c>
      <c r="AN589" s="24">
        <f t="shared" si="381"/>
        <v>9.6906371645154685E-2</v>
      </c>
    </row>
    <row r="590" spans="1:40" x14ac:dyDescent="0.25">
      <c r="A590" s="7" t="s">
        <v>1188</v>
      </c>
      <c r="B590" s="7" t="s">
        <v>1189</v>
      </c>
      <c r="C590" s="8" t="s">
        <v>86</v>
      </c>
      <c r="D590" s="9"/>
      <c r="E590" s="9"/>
      <c r="F590" s="9"/>
      <c r="G590" s="10">
        <v>0</v>
      </c>
      <c r="H590" s="10">
        <v>6824</v>
      </c>
      <c r="I590" s="10">
        <v>17456</v>
      </c>
      <c r="J590" s="10">
        <v>7002</v>
      </c>
      <c r="K590" s="10">
        <v>14450</v>
      </c>
      <c r="L590" s="10">
        <v>17379</v>
      </c>
      <c r="M590" s="10">
        <v>16731</v>
      </c>
      <c r="N590" s="10">
        <v>13890.5</v>
      </c>
      <c r="O590" s="10">
        <v>5039</v>
      </c>
      <c r="P590" s="10">
        <v>0</v>
      </c>
      <c r="Q590" s="10">
        <v>5039</v>
      </c>
      <c r="R590" s="10">
        <v>16004</v>
      </c>
      <c r="S590" s="10">
        <v>1452</v>
      </c>
      <c r="T590" s="10">
        <v>17456</v>
      </c>
      <c r="U590" s="10">
        <v>0</v>
      </c>
      <c r="V590" s="10">
        <v>17456</v>
      </c>
      <c r="W590" s="10">
        <v>-12417</v>
      </c>
      <c r="X590" s="10">
        <v>0</v>
      </c>
      <c r="Y590" s="10">
        <v>6824</v>
      </c>
      <c r="Z590" s="10">
        <v>0</v>
      </c>
      <c r="AA590" s="10">
        <v>0</v>
      </c>
      <c r="AB590" s="10">
        <v>0</v>
      </c>
      <c r="AC590" s="10">
        <v>0</v>
      </c>
      <c r="AD590" s="10">
        <v>0</v>
      </c>
      <c r="AE590" s="10">
        <v>0</v>
      </c>
      <c r="AF590" s="10">
        <v>0</v>
      </c>
      <c r="AG590" s="10">
        <v>1785</v>
      </c>
      <c r="AH590" s="10"/>
      <c r="AJ590" s="24">
        <f t="shared" si="377"/>
        <v>-3.7286380113930609E-2</v>
      </c>
      <c r="AK590" s="24">
        <f t="shared" si="378"/>
        <v>-0.69882254497639118</v>
      </c>
      <c r="AL590" s="24">
        <f t="shared" si="379"/>
        <v>0.35423695177614606</v>
      </c>
      <c r="AM590" s="24">
        <f t="shared" si="380"/>
        <v>-0.60734219460268135</v>
      </c>
      <c r="AN590" s="24">
        <f t="shared" si="381"/>
        <v>-0.20244739820089377</v>
      </c>
    </row>
    <row r="591" spans="1:40" x14ac:dyDescent="0.25">
      <c r="A591" s="7" t="s">
        <v>1190</v>
      </c>
      <c r="B591" s="7" t="s">
        <v>1191</v>
      </c>
      <c r="C591" s="8" t="s">
        <v>86</v>
      </c>
      <c r="D591" s="9"/>
      <c r="E591" s="9"/>
      <c r="F591" s="9"/>
      <c r="G591" s="10">
        <v>0</v>
      </c>
      <c r="H591" s="10">
        <v>0</v>
      </c>
      <c r="I591" s="10">
        <v>0</v>
      </c>
      <c r="J591" s="10">
        <v>2090</v>
      </c>
      <c r="K591" s="10">
        <v>3851</v>
      </c>
      <c r="L591" s="10">
        <v>0</v>
      </c>
      <c r="M591" s="10">
        <v>20</v>
      </c>
      <c r="N591" s="10">
        <v>1490.25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10">
        <v>0</v>
      </c>
      <c r="AG591" s="10">
        <v>0</v>
      </c>
      <c r="AH591" s="10"/>
      <c r="AL591" s="24"/>
    </row>
    <row r="592" spans="1:40" x14ac:dyDescent="0.25">
      <c r="A592" s="7" t="s">
        <v>1192</v>
      </c>
      <c r="B592" s="7" t="s">
        <v>1193</v>
      </c>
      <c r="C592" s="8" t="s">
        <v>86</v>
      </c>
      <c r="D592" s="9"/>
      <c r="E592" s="9"/>
      <c r="F592" s="9"/>
      <c r="G592" s="10">
        <v>0</v>
      </c>
      <c r="H592" s="10">
        <v>13648</v>
      </c>
      <c r="I592" s="10">
        <v>28330</v>
      </c>
      <c r="J592" s="10">
        <v>6237</v>
      </c>
      <c r="K592" s="10">
        <v>16267</v>
      </c>
      <c r="L592" s="10">
        <v>13791</v>
      </c>
      <c r="M592" s="10">
        <v>15411</v>
      </c>
      <c r="N592" s="10">
        <v>12926.5</v>
      </c>
      <c r="O592" s="10">
        <v>13648</v>
      </c>
      <c r="P592" s="10">
        <v>8420</v>
      </c>
      <c r="Q592" s="10">
        <v>22068</v>
      </c>
      <c r="R592" s="10">
        <v>18942</v>
      </c>
      <c r="S592" s="10">
        <v>9388</v>
      </c>
      <c r="T592" s="10">
        <v>28330</v>
      </c>
      <c r="U592" s="10">
        <v>0</v>
      </c>
      <c r="V592" s="10">
        <v>28330</v>
      </c>
      <c r="W592" s="10">
        <v>-6262</v>
      </c>
      <c r="X592" s="10">
        <v>0</v>
      </c>
      <c r="Y592" s="10">
        <v>13648</v>
      </c>
      <c r="Z592" s="10">
        <v>0</v>
      </c>
      <c r="AA592" s="10">
        <v>0</v>
      </c>
      <c r="AB592" s="10">
        <v>0</v>
      </c>
      <c r="AC592" s="10">
        <v>0</v>
      </c>
      <c r="AD592" s="10">
        <v>0</v>
      </c>
      <c r="AE592" s="10">
        <v>0</v>
      </c>
      <c r="AF592" s="10">
        <v>0</v>
      </c>
      <c r="AG592" s="10">
        <v>0</v>
      </c>
      <c r="AH592" s="10"/>
      <c r="AJ592" s="24">
        <f t="shared" ref="AJ592:AJ593" si="382">(M592-L592)/L592</f>
        <v>0.11746791385686317</v>
      </c>
      <c r="AK592" s="24">
        <f t="shared" ref="AK592:AK593" si="383">(O592-M592)/M592</f>
        <v>-0.11439880604762832</v>
      </c>
      <c r="AL592" s="24">
        <f t="shared" ref="AL592:AL593" si="384">AG592/O592</f>
        <v>0</v>
      </c>
      <c r="AM592" s="24">
        <f t="shared" ref="AM592:AM593" si="385">(Y592-L592)/L592</f>
        <v>-1.0369081284895946E-2</v>
      </c>
      <c r="AN592" s="24">
        <f t="shared" ref="AN592:AN593" si="386">AM592/3</f>
        <v>-3.4563604282986486E-3</v>
      </c>
    </row>
    <row r="593" spans="1:40" x14ac:dyDescent="0.25">
      <c r="A593" s="7" t="s">
        <v>1194</v>
      </c>
      <c r="B593" s="7" t="s">
        <v>1195</v>
      </c>
      <c r="C593" s="8" t="s">
        <v>86</v>
      </c>
      <c r="D593" s="9"/>
      <c r="E593" s="9"/>
      <c r="F593" s="9"/>
      <c r="G593" s="10">
        <v>0</v>
      </c>
      <c r="H593" s="10">
        <v>2625</v>
      </c>
      <c r="I593" s="10">
        <v>865</v>
      </c>
      <c r="J593" s="10">
        <v>100</v>
      </c>
      <c r="K593" s="10">
        <v>3655</v>
      </c>
      <c r="L593" s="10">
        <v>1555</v>
      </c>
      <c r="M593" s="10">
        <v>1105</v>
      </c>
      <c r="N593" s="10">
        <v>1603.75</v>
      </c>
      <c r="O593" s="10">
        <v>2625</v>
      </c>
      <c r="P593" s="10">
        <v>0</v>
      </c>
      <c r="Q593" s="10">
        <v>2625</v>
      </c>
      <c r="R593" s="10">
        <v>864</v>
      </c>
      <c r="S593" s="10">
        <v>1</v>
      </c>
      <c r="T593" s="10">
        <v>865</v>
      </c>
      <c r="U593" s="10">
        <v>0</v>
      </c>
      <c r="V593" s="10">
        <v>865</v>
      </c>
      <c r="W593" s="10">
        <v>1760</v>
      </c>
      <c r="X593" s="10">
        <v>0</v>
      </c>
      <c r="Y593" s="10">
        <v>2625</v>
      </c>
      <c r="Z593" s="10">
        <v>0</v>
      </c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10">
        <v>0</v>
      </c>
      <c r="AG593" s="10">
        <v>0</v>
      </c>
      <c r="AH593" s="10"/>
      <c r="AJ593" s="24">
        <f t="shared" si="382"/>
        <v>-0.28938906752411575</v>
      </c>
      <c r="AK593" s="24">
        <f t="shared" si="383"/>
        <v>1.3755656108597285</v>
      </c>
      <c r="AL593" s="24">
        <f t="shared" si="384"/>
        <v>0</v>
      </c>
      <c r="AM593" s="24">
        <f t="shared" si="385"/>
        <v>0.68810289389067525</v>
      </c>
      <c r="AN593" s="24">
        <f t="shared" si="386"/>
        <v>0.22936763129689175</v>
      </c>
    </row>
    <row r="594" spans="1:40" x14ac:dyDescent="0.25">
      <c r="A594" s="7" t="s">
        <v>1196</v>
      </c>
      <c r="B594" s="7" t="s">
        <v>1197</v>
      </c>
      <c r="C594" s="8" t="s">
        <v>86</v>
      </c>
      <c r="D594" s="9"/>
      <c r="E594" s="9"/>
      <c r="F594" s="9"/>
      <c r="G594" s="10">
        <v>0</v>
      </c>
      <c r="H594" s="10">
        <v>0</v>
      </c>
      <c r="I594" s="10">
        <v>0</v>
      </c>
      <c r="J594" s="10">
        <v>48</v>
      </c>
      <c r="K594" s="10">
        <v>1260</v>
      </c>
      <c r="L594" s="10">
        <v>0</v>
      </c>
      <c r="M594" s="10">
        <v>0</v>
      </c>
      <c r="N594" s="10">
        <v>327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  <c r="AD594" s="10">
        <v>0</v>
      </c>
      <c r="AE594" s="10">
        <v>0</v>
      </c>
      <c r="AF594" s="10">
        <v>0</v>
      </c>
      <c r="AG594" s="10">
        <v>0</v>
      </c>
      <c r="AH594" s="10"/>
      <c r="AL594" s="24"/>
    </row>
    <row r="595" spans="1:40" x14ac:dyDescent="0.25">
      <c r="A595" s="7" t="s">
        <v>1198</v>
      </c>
      <c r="B595" s="7" t="s">
        <v>1146</v>
      </c>
      <c r="C595" s="8" t="s">
        <v>86</v>
      </c>
      <c r="D595" s="9"/>
      <c r="E595" s="9"/>
      <c r="F595" s="9"/>
      <c r="G595" s="10">
        <v>0</v>
      </c>
      <c r="H595" s="10">
        <v>105</v>
      </c>
      <c r="I595" s="10">
        <v>56</v>
      </c>
      <c r="J595" s="10">
        <v>1273</v>
      </c>
      <c r="K595" s="10">
        <v>1193</v>
      </c>
      <c r="L595" s="10">
        <v>833</v>
      </c>
      <c r="M595" s="10">
        <v>112</v>
      </c>
      <c r="N595" s="10">
        <v>852.75</v>
      </c>
      <c r="O595" s="10">
        <v>105</v>
      </c>
      <c r="P595" s="10">
        <v>0</v>
      </c>
      <c r="Q595" s="10">
        <v>105</v>
      </c>
      <c r="R595" s="10">
        <v>65</v>
      </c>
      <c r="S595" s="10">
        <v>0</v>
      </c>
      <c r="T595" s="10">
        <v>65</v>
      </c>
      <c r="U595" s="10">
        <v>0</v>
      </c>
      <c r="V595" s="10">
        <v>65</v>
      </c>
      <c r="W595" s="10">
        <v>40</v>
      </c>
      <c r="X595" s="10">
        <v>0</v>
      </c>
      <c r="Y595" s="10">
        <v>105</v>
      </c>
      <c r="Z595" s="10">
        <v>0</v>
      </c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10">
        <v>0</v>
      </c>
      <c r="AG595" s="10">
        <v>0</v>
      </c>
      <c r="AH595" s="10"/>
      <c r="AJ595" s="24">
        <f t="shared" ref="AJ595" si="387">(M595-L595)/L595</f>
        <v>-0.86554621848739499</v>
      </c>
      <c r="AK595" s="24">
        <f t="shared" ref="AK595" si="388">(O595-M595)/M595</f>
        <v>-6.25E-2</v>
      </c>
      <c r="AL595" s="24">
        <f t="shared" ref="AL595" si="389">AG595/O595</f>
        <v>0</v>
      </c>
      <c r="AM595" s="24">
        <f t="shared" ref="AM595" si="390">(Y595-L595)/L595</f>
        <v>-0.87394957983193278</v>
      </c>
      <c r="AN595" s="24">
        <f t="shared" ref="AN595" si="391">AM595/3</f>
        <v>-0.29131652661064428</v>
      </c>
    </row>
    <row r="596" spans="1:40" x14ac:dyDescent="0.25">
      <c r="A596" s="7" t="s">
        <v>1199</v>
      </c>
      <c r="B596" s="7" t="s">
        <v>1200</v>
      </c>
      <c r="C596" s="8" t="s">
        <v>86</v>
      </c>
      <c r="D596" s="9"/>
      <c r="E596" s="9"/>
      <c r="F596" s="9"/>
      <c r="G596" s="10">
        <v>0</v>
      </c>
      <c r="H596" s="10">
        <v>0</v>
      </c>
      <c r="I596" s="10">
        <v>0</v>
      </c>
      <c r="J596" s="10">
        <v>28</v>
      </c>
      <c r="K596" s="10">
        <v>0</v>
      </c>
      <c r="L596" s="10">
        <v>0</v>
      </c>
      <c r="M596" s="10">
        <v>0</v>
      </c>
      <c r="N596" s="10">
        <v>7</v>
      </c>
      <c r="O596" s="10">
        <v>0</v>
      </c>
      <c r="P596" s="10">
        <v>0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  <c r="AD596" s="10">
        <v>0</v>
      </c>
      <c r="AE596" s="10">
        <v>0</v>
      </c>
      <c r="AF596" s="10">
        <v>0</v>
      </c>
      <c r="AG596" s="10">
        <v>0</v>
      </c>
      <c r="AH596" s="10"/>
      <c r="AL596" s="24"/>
    </row>
    <row r="597" spans="1:40" x14ac:dyDescent="0.25">
      <c r="A597" s="7" t="s">
        <v>1201</v>
      </c>
      <c r="B597" s="7" t="s">
        <v>1202</v>
      </c>
      <c r="C597" s="8" t="s">
        <v>86</v>
      </c>
      <c r="D597" s="9"/>
      <c r="E597" s="9"/>
      <c r="F597" s="9"/>
      <c r="G597" s="10">
        <v>0</v>
      </c>
      <c r="H597" s="10">
        <v>24388</v>
      </c>
      <c r="I597" s="10">
        <v>18246</v>
      </c>
      <c r="J597" s="10">
        <v>17237</v>
      </c>
      <c r="K597" s="10">
        <v>23418</v>
      </c>
      <c r="L597" s="10">
        <v>20960</v>
      </c>
      <c r="M597" s="10">
        <v>19117</v>
      </c>
      <c r="N597" s="10">
        <v>20183</v>
      </c>
      <c r="O597" s="10">
        <v>20593</v>
      </c>
      <c r="P597" s="10">
        <v>-2920</v>
      </c>
      <c r="Q597" s="10">
        <v>17673</v>
      </c>
      <c r="R597" s="10">
        <v>18246</v>
      </c>
      <c r="S597" s="10">
        <v>0</v>
      </c>
      <c r="T597" s="10">
        <v>18246</v>
      </c>
      <c r="U597" s="10">
        <v>0</v>
      </c>
      <c r="V597" s="10">
        <v>18246</v>
      </c>
      <c r="W597" s="10">
        <v>-573</v>
      </c>
      <c r="X597" s="10">
        <v>0</v>
      </c>
      <c r="Y597" s="10">
        <v>24388</v>
      </c>
      <c r="Z597" s="10">
        <v>0</v>
      </c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10">
        <v>0</v>
      </c>
      <c r="AG597" s="10">
        <v>3795</v>
      </c>
      <c r="AH597" s="10"/>
      <c r="AJ597" s="24">
        <f t="shared" ref="AJ597:AJ600" si="392">(M597-L597)/L597</f>
        <v>-8.7929389312977099E-2</v>
      </c>
      <c r="AK597" s="24">
        <f t="shared" ref="AK597:AK600" si="393">(O597-M597)/M597</f>
        <v>7.7208767065962233E-2</v>
      </c>
      <c r="AL597" s="24">
        <f t="shared" ref="AL597:AL600" si="394">AG597/O597</f>
        <v>0.18428592240081582</v>
      </c>
      <c r="AM597" s="24">
        <f t="shared" ref="AM597:AM600" si="395">(Y597-L597)/L597</f>
        <v>0.16354961832061068</v>
      </c>
      <c r="AN597" s="24">
        <f t="shared" ref="AN597:AN600" si="396">AM597/3</f>
        <v>5.4516539440203564E-2</v>
      </c>
    </row>
    <row r="598" spans="1:40" x14ac:dyDescent="0.25">
      <c r="A598" s="12" t="s">
        <v>1203</v>
      </c>
      <c r="B598" s="13" t="s">
        <v>286</v>
      </c>
      <c r="C598" s="13"/>
      <c r="D598" s="14">
        <v>0</v>
      </c>
      <c r="E598" s="14">
        <v>0</v>
      </c>
      <c r="F598" s="14">
        <v>0</v>
      </c>
      <c r="G598" s="14">
        <v>0</v>
      </c>
      <c r="H598" s="14">
        <v>131095</v>
      </c>
      <c r="I598" s="14">
        <v>134577</v>
      </c>
      <c r="J598" s="14">
        <v>165705</v>
      </c>
      <c r="K598" s="14">
        <v>216442</v>
      </c>
      <c r="L598" s="14">
        <v>196402</v>
      </c>
      <c r="M598" s="14">
        <v>129900</v>
      </c>
      <c r="N598" s="14">
        <v>177112.25</v>
      </c>
      <c r="O598" s="14">
        <v>138790</v>
      </c>
      <c r="P598" s="14">
        <v>0</v>
      </c>
      <c r="Q598" s="14">
        <v>138790</v>
      </c>
      <c r="R598" s="14">
        <v>110274</v>
      </c>
      <c r="S598" s="14">
        <v>26846</v>
      </c>
      <c r="T598" s="14">
        <v>137120</v>
      </c>
      <c r="U598" s="14">
        <v>0</v>
      </c>
      <c r="V598" s="14">
        <v>137120</v>
      </c>
      <c r="W598" s="14">
        <v>1670</v>
      </c>
      <c r="X598" s="14">
        <v>0</v>
      </c>
      <c r="Y598" s="14">
        <v>131095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-7695</v>
      </c>
      <c r="AH598" s="14">
        <v>0</v>
      </c>
      <c r="AJ598" s="24">
        <f t="shared" si="392"/>
        <v>-0.33860143990387065</v>
      </c>
      <c r="AK598" s="24">
        <f t="shared" si="393"/>
        <v>6.8437259430331021E-2</v>
      </c>
      <c r="AL598" s="24">
        <f t="shared" si="394"/>
        <v>-5.5443475754737376E-2</v>
      </c>
      <c r="AM598" s="24">
        <f t="shared" si="395"/>
        <v>-0.33251698047881384</v>
      </c>
      <c r="AN598" s="24">
        <f t="shared" si="396"/>
        <v>-0.11083899349293795</v>
      </c>
    </row>
    <row r="599" spans="1:40" ht="15.75" thickBot="1" x14ac:dyDescent="0.3">
      <c r="A599" s="15" t="s">
        <v>1204</v>
      </c>
      <c r="B599" s="16" t="s">
        <v>1205</v>
      </c>
      <c r="C599" s="16"/>
      <c r="D599" s="17">
        <v>0</v>
      </c>
      <c r="E599" s="17">
        <v>0</v>
      </c>
      <c r="F599" s="17">
        <v>0</v>
      </c>
      <c r="G599" s="17">
        <v>0</v>
      </c>
      <c r="H599" s="17">
        <v>131095</v>
      </c>
      <c r="I599" s="17">
        <v>134577</v>
      </c>
      <c r="J599" s="17">
        <v>165705</v>
      </c>
      <c r="K599" s="17">
        <v>216442</v>
      </c>
      <c r="L599" s="17">
        <v>196402</v>
      </c>
      <c r="M599" s="17">
        <v>129900</v>
      </c>
      <c r="N599" s="17">
        <v>177112.25</v>
      </c>
      <c r="O599" s="17">
        <v>138790</v>
      </c>
      <c r="P599" s="17">
        <v>0</v>
      </c>
      <c r="Q599" s="17">
        <v>138790</v>
      </c>
      <c r="R599" s="17">
        <v>110274</v>
      </c>
      <c r="S599" s="17">
        <v>26846</v>
      </c>
      <c r="T599" s="17">
        <v>137120</v>
      </c>
      <c r="U599" s="17">
        <v>0</v>
      </c>
      <c r="V599" s="17">
        <v>137120</v>
      </c>
      <c r="W599" s="17">
        <v>1670</v>
      </c>
      <c r="X599" s="17">
        <v>0</v>
      </c>
      <c r="Y599" s="17">
        <v>131095</v>
      </c>
      <c r="Z599" s="17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7">
        <v>0</v>
      </c>
      <c r="AG599" s="17">
        <v>-7695</v>
      </c>
      <c r="AH599" s="17">
        <v>0</v>
      </c>
      <c r="AJ599" s="24">
        <f t="shared" si="392"/>
        <v>-0.33860143990387065</v>
      </c>
      <c r="AK599" s="24">
        <f t="shared" si="393"/>
        <v>6.8437259430331021E-2</v>
      </c>
      <c r="AL599" s="24">
        <f t="shared" si="394"/>
        <v>-5.5443475754737376E-2</v>
      </c>
      <c r="AM599" s="24">
        <f t="shared" si="395"/>
        <v>-0.33251698047881384</v>
      </c>
      <c r="AN599" s="24">
        <f t="shared" si="396"/>
        <v>-0.11083899349293795</v>
      </c>
    </row>
    <row r="600" spans="1:40" ht="15.75" thickTop="1" x14ac:dyDescent="0.25">
      <c r="A600" s="7" t="s">
        <v>1206</v>
      </c>
      <c r="B600" s="7" t="s">
        <v>1207</v>
      </c>
      <c r="C600" s="8" t="s">
        <v>86</v>
      </c>
      <c r="D600" s="9"/>
      <c r="E600" s="9"/>
      <c r="F600" s="9"/>
      <c r="G600" s="10">
        <v>0</v>
      </c>
      <c r="H600" s="10">
        <v>38652</v>
      </c>
      <c r="I600" s="10">
        <v>5916</v>
      </c>
      <c r="J600" s="10">
        <v>19291</v>
      </c>
      <c r="K600" s="10">
        <v>17553</v>
      </c>
      <c r="L600" s="10">
        <v>7217</v>
      </c>
      <c r="M600" s="10">
        <v>0</v>
      </c>
      <c r="N600" s="10">
        <v>11015.25</v>
      </c>
      <c r="O600" s="10">
        <v>29600</v>
      </c>
      <c r="P600" s="10">
        <v>0</v>
      </c>
      <c r="Q600" s="10">
        <v>29600</v>
      </c>
      <c r="R600" s="10">
        <v>6726</v>
      </c>
      <c r="S600" s="10">
        <v>0</v>
      </c>
      <c r="T600" s="10">
        <v>6726</v>
      </c>
      <c r="U600" s="10">
        <v>0</v>
      </c>
      <c r="V600" s="10">
        <v>6726</v>
      </c>
      <c r="W600" s="10">
        <v>22874</v>
      </c>
      <c r="X600" s="10">
        <v>0</v>
      </c>
      <c r="Y600" s="10">
        <v>38652</v>
      </c>
      <c r="Z600" s="10">
        <v>0</v>
      </c>
      <c r="AA600" s="10">
        <v>0</v>
      </c>
      <c r="AB600" s="10">
        <v>0</v>
      </c>
      <c r="AC600" s="10">
        <v>0</v>
      </c>
      <c r="AD600" s="10">
        <v>0</v>
      </c>
      <c r="AE600" s="10">
        <v>0</v>
      </c>
      <c r="AF600" s="10">
        <v>0</v>
      </c>
      <c r="AG600" s="10">
        <v>9052</v>
      </c>
      <c r="AH600" s="10"/>
      <c r="AJ600" s="24">
        <f t="shared" si="392"/>
        <v>-1</v>
      </c>
      <c r="AK600" s="24" t="e">
        <f t="shared" si="393"/>
        <v>#DIV/0!</v>
      </c>
      <c r="AL600" s="24">
        <f t="shared" si="394"/>
        <v>0.3058108108108108</v>
      </c>
      <c r="AM600" s="24">
        <f t="shared" si="395"/>
        <v>4.3556879589857278</v>
      </c>
      <c r="AN600" s="24">
        <f t="shared" si="396"/>
        <v>1.4518959863285759</v>
      </c>
    </row>
    <row r="601" spans="1:40" x14ac:dyDescent="0.25">
      <c r="A601" s="7" t="s">
        <v>1208</v>
      </c>
      <c r="B601" s="7" t="s">
        <v>1209</v>
      </c>
      <c r="C601" s="8" t="s">
        <v>86</v>
      </c>
      <c r="D601" s="9"/>
      <c r="E601" s="9"/>
      <c r="F601" s="9"/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10">
        <v>0</v>
      </c>
      <c r="AG601" s="10">
        <v>0</v>
      </c>
      <c r="AH601" s="10"/>
      <c r="AL601" s="24"/>
    </row>
    <row r="602" spans="1:40" x14ac:dyDescent="0.25">
      <c r="A602" s="7" t="s">
        <v>1210</v>
      </c>
      <c r="B602" s="7" t="s">
        <v>1211</v>
      </c>
      <c r="C602" s="8" t="s">
        <v>86</v>
      </c>
      <c r="D602" s="9"/>
      <c r="E602" s="9"/>
      <c r="F602" s="9"/>
      <c r="G602" s="10">
        <v>0</v>
      </c>
      <c r="H602" s="10">
        <v>450</v>
      </c>
      <c r="I602" s="10">
        <v>0</v>
      </c>
      <c r="J602" s="10">
        <v>2777</v>
      </c>
      <c r="K602" s="10">
        <v>2871</v>
      </c>
      <c r="L602" s="10">
        <v>2963</v>
      </c>
      <c r="M602" s="10">
        <v>0</v>
      </c>
      <c r="N602" s="10">
        <v>2152.75</v>
      </c>
      <c r="O602" s="10">
        <v>1500</v>
      </c>
      <c r="P602" s="10">
        <v>0</v>
      </c>
      <c r="Q602" s="10">
        <v>1500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1500</v>
      </c>
      <c r="X602" s="10">
        <v>0</v>
      </c>
      <c r="Y602" s="10">
        <v>450</v>
      </c>
      <c r="Z602" s="10">
        <v>0</v>
      </c>
      <c r="AA602" s="10">
        <v>0</v>
      </c>
      <c r="AB602" s="10">
        <v>0</v>
      </c>
      <c r="AC602" s="10">
        <v>0</v>
      </c>
      <c r="AD602" s="10">
        <v>0</v>
      </c>
      <c r="AE602" s="10">
        <v>0</v>
      </c>
      <c r="AF602" s="10">
        <v>0</v>
      </c>
      <c r="AG602" s="10">
        <v>-1050</v>
      </c>
      <c r="AH602" s="10"/>
      <c r="AJ602" s="24">
        <f t="shared" ref="AJ602:AJ603" si="397">(M602-L602)/L602</f>
        <v>-1</v>
      </c>
      <c r="AK602" s="24" t="e">
        <f t="shared" ref="AK602:AK603" si="398">(O602-M602)/M602</f>
        <v>#DIV/0!</v>
      </c>
      <c r="AL602" s="24">
        <f t="shared" ref="AL602:AL603" si="399">AG602/O602</f>
        <v>-0.7</v>
      </c>
      <c r="AM602" s="24">
        <f t="shared" ref="AM602:AM603" si="400">(Y602-L602)/L602</f>
        <v>-0.84812689841376987</v>
      </c>
      <c r="AN602" s="24">
        <f t="shared" ref="AN602:AN603" si="401">AM602/3</f>
        <v>-0.28270896613792329</v>
      </c>
    </row>
    <row r="603" spans="1:40" x14ac:dyDescent="0.25">
      <c r="A603" s="7" t="s">
        <v>1212</v>
      </c>
      <c r="B603" s="7" t="s">
        <v>1213</v>
      </c>
      <c r="C603" s="8" t="s">
        <v>86</v>
      </c>
      <c r="D603" s="9"/>
      <c r="E603" s="9"/>
      <c r="F603" s="9"/>
      <c r="G603" s="10">
        <v>0</v>
      </c>
      <c r="H603" s="10">
        <v>8404</v>
      </c>
      <c r="I603" s="10">
        <v>0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6952</v>
      </c>
      <c r="P603" s="10">
        <v>0</v>
      </c>
      <c r="Q603" s="10">
        <v>6952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6952</v>
      </c>
      <c r="X603" s="10">
        <v>0</v>
      </c>
      <c r="Y603" s="10">
        <v>8404</v>
      </c>
      <c r="Z603" s="10">
        <v>0</v>
      </c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10">
        <v>0</v>
      </c>
      <c r="AG603" s="10">
        <v>1452</v>
      </c>
      <c r="AH603" s="10"/>
      <c r="AJ603" s="24" t="e">
        <f t="shared" si="397"/>
        <v>#DIV/0!</v>
      </c>
      <c r="AK603" s="24" t="e">
        <f t="shared" si="398"/>
        <v>#DIV/0!</v>
      </c>
      <c r="AL603" s="24">
        <f t="shared" si="399"/>
        <v>0.20886075949367089</v>
      </c>
      <c r="AM603" s="24" t="e">
        <f t="shared" si="400"/>
        <v>#DIV/0!</v>
      </c>
      <c r="AN603" s="24" t="e">
        <f t="shared" si="401"/>
        <v>#DIV/0!</v>
      </c>
    </row>
    <row r="604" spans="1:40" x14ac:dyDescent="0.25">
      <c r="A604" s="19" t="s">
        <v>1214</v>
      </c>
      <c r="B604" s="19" t="s">
        <v>502</v>
      </c>
      <c r="C604" s="8" t="s">
        <v>86</v>
      </c>
      <c r="D604" s="9"/>
      <c r="E604" s="9"/>
      <c r="F604" s="9"/>
      <c r="G604" s="10">
        <v>0</v>
      </c>
      <c r="H604" s="10">
        <v>0</v>
      </c>
      <c r="I604" s="10">
        <v>0</v>
      </c>
      <c r="J604" s="10">
        <v>898</v>
      </c>
      <c r="K604" s="10">
        <v>876</v>
      </c>
      <c r="L604" s="10">
        <v>353</v>
      </c>
      <c r="M604" s="10">
        <v>0</v>
      </c>
      <c r="N604" s="10">
        <v>531.75</v>
      </c>
      <c r="O604" s="10">
        <v>0</v>
      </c>
      <c r="P604" s="10">
        <v>0</v>
      </c>
      <c r="Q604" s="10">
        <v>0</v>
      </c>
      <c r="R604" s="10">
        <v>242</v>
      </c>
      <c r="S604" s="10">
        <v>0</v>
      </c>
      <c r="T604" s="10">
        <v>242</v>
      </c>
      <c r="U604" s="10">
        <v>0</v>
      </c>
      <c r="V604" s="10">
        <v>242</v>
      </c>
      <c r="W604" s="10">
        <v>-242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10">
        <v>0</v>
      </c>
      <c r="AG604" s="10">
        <v>0</v>
      </c>
      <c r="AH604" s="10"/>
      <c r="AL604" s="24"/>
    </row>
    <row r="605" spans="1:40" x14ac:dyDescent="0.25">
      <c r="A605" s="19" t="s">
        <v>1215</v>
      </c>
      <c r="B605" s="19" t="s">
        <v>504</v>
      </c>
      <c r="C605" s="8" t="s">
        <v>86</v>
      </c>
      <c r="D605" s="9"/>
      <c r="E605" s="9"/>
      <c r="F605" s="9"/>
      <c r="G605" s="10">
        <v>0</v>
      </c>
      <c r="H605" s="10">
        <v>0</v>
      </c>
      <c r="I605" s="10">
        <v>0</v>
      </c>
      <c r="J605" s="10">
        <v>842</v>
      </c>
      <c r="K605" s="10">
        <v>873</v>
      </c>
      <c r="L605" s="10">
        <v>668</v>
      </c>
      <c r="M605" s="10">
        <v>0</v>
      </c>
      <c r="N605" s="10">
        <v>595.75</v>
      </c>
      <c r="O605" s="10">
        <v>0</v>
      </c>
      <c r="P605" s="10">
        <v>0</v>
      </c>
      <c r="Q605" s="10">
        <v>0</v>
      </c>
      <c r="R605" s="10">
        <v>79</v>
      </c>
      <c r="S605" s="10">
        <v>0</v>
      </c>
      <c r="T605" s="10">
        <v>79</v>
      </c>
      <c r="U605" s="10">
        <v>0</v>
      </c>
      <c r="V605" s="10">
        <v>79</v>
      </c>
      <c r="W605" s="10">
        <v>-79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10">
        <v>0</v>
      </c>
      <c r="AG605" s="10">
        <v>0</v>
      </c>
      <c r="AH605" s="10"/>
      <c r="AL605" s="24"/>
    </row>
    <row r="606" spans="1:40" x14ac:dyDescent="0.25">
      <c r="A606" s="19" t="s">
        <v>1216</v>
      </c>
      <c r="B606" s="19" t="s">
        <v>506</v>
      </c>
      <c r="C606" s="8" t="s">
        <v>86</v>
      </c>
      <c r="D606" s="9"/>
      <c r="E606" s="9"/>
      <c r="F606" s="9"/>
      <c r="G606" s="10">
        <v>0</v>
      </c>
      <c r="H606" s="10">
        <v>0</v>
      </c>
      <c r="I606" s="10">
        <v>0</v>
      </c>
      <c r="J606" s="10">
        <v>179</v>
      </c>
      <c r="K606" s="10">
        <v>183</v>
      </c>
      <c r="L606" s="10">
        <v>141</v>
      </c>
      <c r="M606" s="10">
        <v>0</v>
      </c>
      <c r="N606" s="10">
        <v>125.75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  <c r="Y606" s="10">
        <v>0</v>
      </c>
      <c r="Z606" s="10">
        <v>0</v>
      </c>
      <c r="AA606" s="10">
        <v>0</v>
      </c>
      <c r="AB606" s="10">
        <v>0</v>
      </c>
      <c r="AC606" s="10">
        <v>0</v>
      </c>
      <c r="AD606" s="10">
        <v>0</v>
      </c>
      <c r="AE606" s="10">
        <v>0</v>
      </c>
      <c r="AF606" s="10">
        <v>0</v>
      </c>
      <c r="AG606" s="10">
        <v>0</v>
      </c>
      <c r="AH606" s="10"/>
      <c r="AL606" s="24"/>
    </row>
    <row r="607" spans="1:40" x14ac:dyDescent="0.25">
      <c r="A607" s="19" t="s">
        <v>1217</v>
      </c>
      <c r="B607" s="19" t="s">
        <v>1052</v>
      </c>
      <c r="C607" s="8" t="s">
        <v>86</v>
      </c>
      <c r="D607" s="9"/>
      <c r="E607" s="9"/>
      <c r="F607" s="9"/>
      <c r="G607" s="10">
        <v>0</v>
      </c>
      <c r="H607" s="10">
        <v>0</v>
      </c>
      <c r="I607" s="10">
        <v>0</v>
      </c>
      <c r="J607" s="10">
        <v>142</v>
      </c>
      <c r="K607" s="10">
        <v>141</v>
      </c>
      <c r="L607" s="10">
        <v>70</v>
      </c>
      <c r="M607" s="10">
        <v>0</v>
      </c>
      <c r="N607" s="10">
        <v>88.25</v>
      </c>
      <c r="O607" s="10">
        <v>0</v>
      </c>
      <c r="P607" s="10">
        <v>0</v>
      </c>
      <c r="Q607" s="10">
        <v>0</v>
      </c>
      <c r="R607" s="10">
        <v>39</v>
      </c>
      <c r="S607" s="10">
        <v>0</v>
      </c>
      <c r="T607" s="10">
        <v>39</v>
      </c>
      <c r="U607" s="10">
        <v>0</v>
      </c>
      <c r="V607" s="10">
        <v>39</v>
      </c>
      <c r="W607" s="10">
        <v>-39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10">
        <v>0</v>
      </c>
      <c r="AG607" s="10">
        <v>0</v>
      </c>
      <c r="AH607" s="10"/>
      <c r="AL607" s="24"/>
    </row>
    <row r="608" spans="1:40" x14ac:dyDescent="0.25">
      <c r="A608" s="19" t="s">
        <v>1218</v>
      </c>
      <c r="B608" s="19" t="s">
        <v>510</v>
      </c>
      <c r="C608" s="8" t="s">
        <v>86</v>
      </c>
      <c r="D608" s="9"/>
      <c r="E608" s="9"/>
      <c r="F608" s="9"/>
      <c r="G608" s="10">
        <v>0</v>
      </c>
      <c r="H608" s="10">
        <v>0</v>
      </c>
      <c r="I608" s="10">
        <v>0</v>
      </c>
      <c r="J608" s="10">
        <v>962</v>
      </c>
      <c r="K608" s="10">
        <v>931</v>
      </c>
      <c r="L608" s="10">
        <v>463</v>
      </c>
      <c r="M608" s="10">
        <v>0</v>
      </c>
      <c r="N608" s="10">
        <v>589</v>
      </c>
      <c r="O608" s="10">
        <v>0</v>
      </c>
      <c r="P608" s="10">
        <v>0</v>
      </c>
      <c r="Q608" s="10">
        <v>0</v>
      </c>
      <c r="R608" s="10">
        <v>255</v>
      </c>
      <c r="S608" s="10">
        <v>0</v>
      </c>
      <c r="T608" s="10">
        <v>255</v>
      </c>
      <c r="U608" s="10">
        <v>0</v>
      </c>
      <c r="V608" s="10">
        <v>255</v>
      </c>
      <c r="W608" s="10">
        <v>-255</v>
      </c>
      <c r="X608" s="10">
        <v>0</v>
      </c>
      <c r="Y608" s="10">
        <v>0</v>
      </c>
      <c r="Z608" s="10">
        <v>0</v>
      </c>
      <c r="AA608" s="10">
        <v>0</v>
      </c>
      <c r="AB608" s="10">
        <v>0</v>
      </c>
      <c r="AC608" s="10">
        <v>0</v>
      </c>
      <c r="AD608" s="10">
        <v>0</v>
      </c>
      <c r="AE608" s="10">
        <v>0</v>
      </c>
      <c r="AF608" s="10">
        <v>0</v>
      </c>
      <c r="AG608" s="10">
        <v>0</v>
      </c>
      <c r="AH608" s="10"/>
      <c r="AL608" s="24"/>
    </row>
    <row r="609" spans="1:40" x14ac:dyDescent="0.25">
      <c r="A609" s="19" t="s">
        <v>1219</v>
      </c>
      <c r="B609" s="19" t="s">
        <v>1220</v>
      </c>
      <c r="C609" s="8" t="s">
        <v>86</v>
      </c>
      <c r="D609" s="9"/>
      <c r="E609" s="9"/>
      <c r="F609" s="9"/>
      <c r="G609" s="10">
        <v>0</v>
      </c>
      <c r="H609" s="10">
        <v>0</v>
      </c>
      <c r="I609" s="10">
        <v>0</v>
      </c>
      <c r="J609" s="10">
        <v>0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10">
        <v>0</v>
      </c>
      <c r="AG609" s="10">
        <v>0</v>
      </c>
      <c r="AH609" s="10"/>
      <c r="AL609" s="24"/>
    </row>
    <row r="610" spans="1:40" x14ac:dyDescent="0.25">
      <c r="A610" s="19" t="s">
        <v>1221</v>
      </c>
      <c r="B610" s="19" t="s">
        <v>514</v>
      </c>
      <c r="C610" s="8" t="s">
        <v>86</v>
      </c>
      <c r="D610" s="9"/>
      <c r="E610" s="9"/>
      <c r="F610" s="9"/>
      <c r="G610" s="10">
        <v>0</v>
      </c>
      <c r="H610" s="10">
        <v>0</v>
      </c>
      <c r="I610" s="10">
        <v>0</v>
      </c>
      <c r="J610" s="10">
        <v>664</v>
      </c>
      <c r="K610" s="10">
        <v>545</v>
      </c>
      <c r="L610" s="10">
        <v>213</v>
      </c>
      <c r="M610" s="10">
        <v>0</v>
      </c>
      <c r="N610" s="10">
        <v>355.5</v>
      </c>
      <c r="O610" s="10">
        <v>0</v>
      </c>
      <c r="P610" s="10">
        <v>0</v>
      </c>
      <c r="Q610" s="10">
        <v>0</v>
      </c>
      <c r="R610" s="10">
        <v>83</v>
      </c>
      <c r="S610" s="10">
        <v>0</v>
      </c>
      <c r="T610" s="10">
        <v>83</v>
      </c>
      <c r="U610" s="10">
        <v>0</v>
      </c>
      <c r="V610" s="10">
        <v>83</v>
      </c>
      <c r="W610" s="10">
        <v>-83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  <c r="AD610" s="10">
        <v>0</v>
      </c>
      <c r="AE610" s="10">
        <v>0</v>
      </c>
      <c r="AF610" s="10">
        <v>0</v>
      </c>
      <c r="AG610" s="10">
        <v>0</v>
      </c>
      <c r="AH610" s="10"/>
      <c r="AL610" s="24"/>
    </row>
    <row r="611" spans="1:40" x14ac:dyDescent="0.25">
      <c r="A611" s="19" t="s">
        <v>1222</v>
      </c>
      <c r="B611" s="19" t="s">
        <v>516</v>
      </c>
      <c r="C611" s="8" t="s">
        <v>86</v>
      </c>
      <c r="D611" s="9"/>
      <c r="E611" s="9"/>
      <c r="F611" s="9"/>
      <c r="G611" s="10">
        <v>0</v>
      </c>
      <c r="H611" s="10">
        <v>0</v>
      </c>
      <c r="I611" s="10">
        <v>0</v>
      </c>
      <c r="J611" s="10">
        <v>490</v>
      </c>
      <c r="K611" s="10">
        <v>1399</v>
      </c>
      <c r="L611" s="10">
        <v>604</v>
      </c>
      <c r="M611" s="10">
        <v>0</v>
      </c>
      <c r="N611" s="10">
        <v>623.25</v>
      </c>
      <c r="O611" s="10">
        <v>0</v>
      </c>
      <c r="P611" s="10">
        <v>0</v>
      </c>
      <c r="Q611" s="10">
        <v>0</v>
      </c>
      <c r="R611" s="10">
        <v>229</v>
      </c>
      <c r="S611" s="10">
        <v>0</v>
      </c>
      <c r="T611" s="10">
        <v>229</v>
      </c>
      <c r="U611" s="10">
        <v>0</v>
      </c>
      <c r="V611" s="10">
        <v>229</v>
      </c>
      <c r="W611" s="10">
        <v>-229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10">
        <v>0</v>
      </c>
      <c r="AG611" s="10">
        <v>0</v>
      </c>
      <c r="AH611" s="10"/>
      <c r="AL611" s="24"/>
    </row>
    <row r="612" spans="1:40" x14ac:dyDescent="0.25">
      <c r="A612" s="7" t="s">
        <v>1223</v>
      </c>
      <c r="B612" s="7" t="s">
        <v>884</v>
      </c>
      <c r="C612" s="8" t="s">
        <v>86</v>
      </c>
      <c r="D612" s="9"/>
      <c r="E612" s="9"/>
      <c r="F612" s="9"/>
      <c r="G612" s="10">
        <v>0</v>
      </c>
      <c r="H612" s="10">
        <v>105</v>
      </c>
      <c r="I612" s="10">
        <v>9</v>
      </c>
      <c r="J612" s="10">
        <v>77</v>
      </c>
      <c r="K612" s="10">
        <v>64</v>
      </c>
      <c r="L612" s="10">
        <v>63</v>
      </c>
      <c r="M612" s="10">
        <v>0</v>
      </c>
      <c r="N612" s="10">
        <v>51</v>
      </c>
      <c r="O612" s="10">
        <v>210</v>
      </c>
      <c r="P612" s="10">
        <v>0</v>
      </c>
      <c r="Q612" s="10">
        <v>210</v>
      </c>
      <c r="R612" s="10">
        <v>9</v>
      </c>
      <c r="S612" s="10">
        <v>0</v>
      </c>
      <c r="T612" s="10">
        <v>9</v>
      </c>
      <c r="U612" s="10">
        <v>0</v>
      </c>
      <c r="V612" s="10">
        <v>9</v>
      </c>
      <c r="W612" s="10">
        <v>201</v>
      </c>
      <c r="X612" s="10">
        <v>0</v>
      </c>
      <c r="Y612" s="10">
        <v>105</v>
      </c>
      <c r="Z612" s="10">
        <v>0</v>
      </c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10">
        <v>0</v>
      </c>
      <c r="AG612" s="10">
        <v>-105</v>
      </c>
      <c r="AH612" s="10"/>
      <c r="AJ612" s="24">
        <f t="shared" ref="AJ612:AJ614" si="402">(M612-L612)/L612</f>
        <v>-1</v>
      </c>
      <c r="AK612" s="24" t="e">
        <f t="shared" ref="AK612:AK614" si="403">(O612-M612)/M612</f>
        <v>#DIV/0!</v>
      </c>
      <c r="AL612" s="24">
        <f t="shared" ref="AL612:AL614" si="404">AG612/O612</f>
        <v>-0.5</v>
      </c>
      <c r="AM612" s="24">
        <f t="shared" ref="AM612:AM614" si="405">(Y612-L612)/L612</f>
        <v>0.66666666666666663</v>
      </c>
      <c r="AN612" s="24">
        <f t="shared" ref="AN612:AN614" si="406">AM612/3</f>
        <v>0.22222222222222221</v>
      </c>
    </row>
    <row r="613" spans="1:40" x14ac:dyDescent="0.25">
      <c r="A613" s="7" t="s">
        <v>1224</v>
      </c>
      <c r="B613" s="7" t="s">
        <v>1225</v>
      </c>
      <c r="C613" s="8" t="s">
        <v>86</v>
      </c>
      <c r="D613" s="9"/>
      <c r="E613" s="9"/>
      <c r="F613" s="9"/>
      <c r="G613" s="10">
        <v>0</v>
      </c>
      <c r="H613" s="10">
        <v>3212</v>
      </c>
      <c r="I613" s="10">
        <v>2591</v>
      </c>
      <c r="J613" s="10">
        <v>2074</v>
      </c>
      <c r="K613" s="10">
        <v>1666</v>
      </c>
      <c r="L613" s="10">
        <v>3119</v>
      </c>
      <c r="M613" s="10">
        <v>2745</v>
      </c>
      <c r="N613" s="10">
        <v>2401</v>
      </c>
      <c r="O613" s="10">
        <v>2751</v>
      </c>
      <c r="P613" s="10">
        <v>0</v>
      </c>
      <c r="Q613" s="10">
        <v>2751</v>
      </c>
      <c r="R613" s="10">
        <v>2449</v>
      </c>
      <c r="S613" s="10">
        <v>142</v>
      </c>
      <c r="T613" s="10">
        <v>2591</v>
      </c>
      <c r="U613" s="10">
        <v>0</v>
      </c>
      <c r="V613" s="10">
        <v>2591</v>
      </c>
      <c r="W613" s="10">
        <v>160</v>
      </c>
      <c r="X613" s="10">
        <v>0</v>
      </c>
      <c r="Y613" s="10">
        <v>3212</v>
      </c>
      <c r="Z613" s="10">
        <v>0</v>
      </c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10">
        <v>0</v>
      </c>
      <c r="AG613" s="10">
        <v>461</v>
      </c>
      <c r="AH613" s="10"/>
      <c r="AJ613" s="24">
        <f t="shared" si="402"/>
        <v>-0.11991022763706316</v>
      </c>
      <c r="AK613" s="24">
        <f t="shared" si="403"/>
        <v>2.185792349726776E-3</v>
      </c>
      <c r="AL613" s="24">
        <f t="shared" si="404"/>
        <v>0.16757542711741186</v>
      </c>
      <c r="AM613" s="24">
        <f t="shared" si="405"/>
        <v>2.9817249118307149E-2</v>
      </c>
      <c r="AN613" s="24">
        <f t="shared" si="406"/>
        <v>9.9390830394357164E-3</v>
      </c>
    </row>
    <row r="614" spans="1:40" x14ac:dyDescent="0.25">
      <c r="A614" s="7" t="s">
        <v>1226</v>
      </c>
      <c r="B614" s="7" t="s">
        <v>1227</v>
      </c>
      <c r="C614" s="8" t="s">
        <v>86</v>
      </c>
      <c r="D614" s="9"/>
      <c r="E614" s="9"/>
      <c r="F614" s="9"/>
      <c r="G614" s="10">
        <v>0</v>
      </c>
      <c r="H614" s="10">
        <v>525</v>
      </c>
      <c r="I614" s="10">
        <v>22457</v>
      </c>
      <c r="J614" s="10">
        <v>6286</v>
      </c>
      <c r="K614" s="10">
        <v>7187</v>
      </c>
      <c r="L614" s="10">
        <v>22624</v>
      </c>
      <c r="M614" s="10">
        <v>17890</v>
      </c>
      <c r="N614" s="10">
        <v>13496.75</v>
      </c>
      <c r="O614" s="10">
        <v>7811</v>
      </c>
      <c r="P614" s="10">
        <v>0</v>
      </c>
      <c r="Q614" s="10">
        <v>7811</v>
      </c>
      <c r="R614" s="10">
        <v>17537</v>
      </c>
      <c r="S614" s="10">
        <v>4920</v>
      </c>
      <c r="T614" s="10">
        <v>22457</v>
      </c>
      <c r="U614" s="10">
        <v>0</v>
      </c>
      <c r="V614" s="10">
        <v>22457</v>
      </c>
      <c r="W614" s="10">
        <v>-14646</v>
      </c>
      <c r="X614" s="10">
        <v>0</v>
      </c>
      <c r="Y614" s="10">
        <v>525</v>
      </c>
      <c r="Z614" s="10">
        <v>0</v>
      </c>
      <c r="AA614" s="10">
        <v>0</v>
      </c>
      <c r="AB614" s="10">
        <v>0</v>
      </c>
      <c r="AC614" s="10">
        <v>0</v>
      </c>
      <c r="AD614" s="10">
        <v>0</v>
      </c>
      <c r="AE614" s="10">
        <v>0</v>
      </c>
      <c r="AF614" s="10">
        <v>0</v>
      </c>
      <c r="AG614" s="10">
        <v>-7286</v>
      </c>
      <c r="AH614" s="10"/>
      <c r="AJ614" s="24">
        <f t="shared" si="402"/>
        <v>-0.20924681753889673</v>
      </c>
      <c r="AK614" s="24">
        <f t="shared" si="403"/>
        <v>-0.56338736724427052</v>
      </c>
      <c r="AL614" s="24">
        <f t="shared" si="404"/>
        <v>-0.93278709512226343</v>
      </c>
      <c r="AM614" s="24">
        <f t="shared" si="405"/>
        <v>-0.9767945544554455</v>
      </c>
      <c r="AN614" s="24">
        <f t="shared" si="406"/>
        <v>-0.32559818481848185</v>
      </c>
    </row>
    <row r="615" spans="1:40" x14ac:dyDescent="0.25">
      <c r="A615" s="7" t="s">
        <v>1228</v>
      </c>
      <c r="B615" s="7" t="s">
        <v>1229</v>
      </c>
      <c r="C615" s="8" t="s">
        <v>86</v>
      </c>
      <c r="D615" s="9"/>
      <c r="E615" s="9"/>
      <c r="F615" s="9"/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10">
        <v>0</v>
      </c>
      <c r="AG615" s="10">
        <v>0</v>
      </c>
      <c r="AH615" s="10"/>
      <c r="AL615" s="24"/>
    </row>
    <row r="616" spans="1:40" x14ac:dyDescent="0.25">
      <c r="A616" s="7" t="s">
        <v>1230</v>
      </c>
      <c r="B616" s="7" t="s">
        <v>1231</v>
      </c>
      <c r="C616" s="8" t="s">
        <v>86</v>
      </c>
      <c r="D616" s="9"/>
      <c r="E616" s="9"/>
      <c r="F616" s="9"/>
      <c r="G616" s="10">
        <v>0</v>
      </c>
      <c r="H616" s="10">
        <v>3321</v>
      </c>
      <c r="I616" s="10">
        <v>3753</v>
      </c>
      <c r="J616" s="10">
        <v>3504</v>
      </c>
      <c r="K616" s="10">
        <v>2071</v>
      </c>
      <c r="L616" s="10">
        <v>2167</v>
      </c>
      <c r="M616" s="10">
        <v>3321</v>
      </c>
      <c r="N616" s="10">
        <v>2765.75</v>
      </c>
      <c r="O616" s="10">
        <v>3321</v>
      </c>
      <c r="P616" s="10">
        <v>0</v>
      </c>
      <c r="Q616" s="10">
        <v>3321</v>
      </c>
      <c r="R616" s="10">
        <v>3753</v>
      </c>
      <c r="S616" s="10">
        <v>0</v>
      </c>
      <c r="T616" s="10">
        <v>3753</v>
      </c>
      <c r="U616" s="10">
        <v>0</v>
      </c>
      <c r="V616" s="10">
        <v>3753</v>
      </c>
      <c r="W616" s="10">
        <v>-432</v>
      </c>
      <c r="X616" s="10">
        <v>0</v>
      </c>
      <c r="Y616" s="10">
        <v>3321</v>
      </c>
      <c r="Z616" s="10">
        <v>0</v>
      </c>
      <c r="AA616" s="10">
        <v>0</v>
      </c>
      <c r="AB616" s="10">
        <v>0</v>
      </c>
      <c r="AC616" s="10">
        <v>0</v>
      </c>
      <c r="AD616" s="10">
        <v>0</v>
      </c>
      <c r="AE616" s="10">
        <v>0</v>
      </c>
      <c r="AF616" s="10">
        <v>0</v>
      </c>
      <c r="AG616" s="10">
        <v>0</v>
      </c>
      <c r="AH616" s="10"/>
      <c r="AJ616" s="24">
        <f t="shared" ref="AJ616:AJ619" si="407">(M616-L616)/L616</f>
        <v>0.53253345639132443</v>
      </c>
      <c r="AK616" s="24">
        <f t="shared" ref="AK616:AK619" si="408">(O616-M616)/M616</f>
        <v>0</v>
      </c>
      <c r="AL616" s="24">
        <f t="shared" ref="AL616:AL619" si="409">AG616/O616</f>
        <v>0</v>
      </c>
      <c r="AM616" s="24">
        <f t="shared" ref="AM616:AM619" si="410">(Y616-L616)/L616</f>
        <v>0.53253345639132443</v>
      </c>
      <c r="AN616" s="24">
        <f t="shared" ref="AN616:AN619" si="411">AM616/3</f>
        <v>0.17751115213044147</v>
      </c>
    </row>
    <row r="617" spans="1:40" x14ac:dyDescent="0.25">
      <c r="A617" s="7" t="s">
        <v>1232</v>
      </c>
      <c r="B617" s="7" t="s">
        <v>1233</v>
      </c>
      <c r="C617" s="8" t="s">
        <v>86</v>
      </c>
      <c r="D617" s="9"/>
      <c r="E617" s="9"/>
      <c r="F617" s="9"/>
      <c r="G617" s="10">
        <v>0</v>
      </c>
      <c r="H617" s="10">
        <v>2100</v>
      </c>
      <c r="I617" s="10">
        <v>12</v>
      </c>
      <c r="J617" s="10">
        <v>10179</v>
      </c>
      <c r="K617" s="10">
        <v>6449</v>
      </c>
      <c r="L617" s="10">
        <v>1168</v>
      </c>
      <c r="M617" s="10">
        <v>5563</v>
      </c>
      <c r="N617" s="10">
        <v>5839.75</v>
      </c>
      <c r="O617" s="10">
        <v>5249</v>
      </c>
      <c r="P617" s="10">
        <v>-3680</v>
      </c>
      <c r="Q617" s="10">
        <v>1569</v>
      </c>
      <c r="R617" s="10">
        <v>12</v>
      </c>
      <c r="S617" s="10">
        <v>0</v>
      </c>
      <c r="T617" s="10">
        <v>12</v>
      </c>
      <c r="U617" s="10">
        <v>0</v>
      </c>
      <c r="V617" s="10">
        <v>12</v>
      </c>
      <c r="W617" s="10">
        <v>1557</v>
      </c>
      <c r="X617" s="10">
        <v>0</v>
      </c>
      <c r="Y617" s="10">
        <v>2100</v>
      </c>
      <c r="Z617" s="10">
        <v>0</v>
      </c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10">
        <v>0</v>
      </c>
      <c r="AG617" s="10">
        <v>-3149</v>
      </c>
      <c r="AH617" s="10"/>
      <c r="AJ617" s="24">
        <f t="shared" si="407"/>
        <v>3.7628424657534247</v>
      </c>
      <c r="AK617" s="24">
        <f t="shared" si="408"/>
        <v>-5.6444364551500988E-2</v>
      </c>
      <c r="AL617" s="24">
        <f t="shared" si="409"/>
        <v>-0.59992379500857307</v>
      </c>
      <c r="AM617" s="24">
        <f t="shared" si="410"/>
        <v>0.79794520547945202</v>
      </c>
      <c r="AN617" s="24">
        <f t="shared" si="411"/>
        <v>0.26598173515981732</v>
      </c>
    </row>
    <row r="618" spans="1:40" x14ac:dyDescent="0.25">
      <c r="A618" s="7" t="s">
        <v>1234</v>
      </c>
      <c r="B618" s="7" t="s">
        <v>1235</v>
      </c>
      <c r="C618" s="8" t="s">
        <v>86</v>
      </c>
      <c r="D618" s="9"/>
      <c r="E618" s="9"/>
      <c r="F618" s="9"/>
      <c r="G618" s="10">
        <v>0</v>
      </c>
      <c r="H618" s="10">
        <v>1050</v>
      </c>
      <c r="I618" s="10">
        <v>991</v>
      </c>
      <c r="J618" s="10">
        <v>1328</v>
      </c>
      <c r="K618" s="10">
        <v>1338</v>
      </c>
      <c r="L618" s="10">
        <v>2053</v>
      </c>
      <c r="M618" s="10">
        <v>75</v>
      </c>
      <c r="N618" s="10">
        <v>1198.5</v>
      </c>
      <c r="O618" s="10">
        <v>525</v>
      </c>
      <c r="P618" s="10">
        <v>0</v>
      </c>
      <c r="Q618" s="10">
        <v>525</v>
      </c>
      <c r="R618" s="10">
        <v>991</v>
      </c>
      <c r="S618" s="10">
        <v>0</v>
      </c>
      <c r="T618" s="10">
        <v>991</v>
      </c>
      <c r="U618" s="10">
        <v>0</v>
      </c>
      <c r="V618" s="10">
        <v>991</v>
      </c>
      <c r="W618" s="10">
        <v>-466</v>
      </c>
      <c r="X618" s="10">
        <v>0</v>
      </c>
      <c r="Y618" s="10">
        <v>1050</v>
      </c>
      <c r="Z618" s="10">
        <v>0</v>
      </c>
      <c r="AA618" s="10">
        <v>0</v>
      </c>
      <c r="AB618" s="10">
        <v>0</v>
      </c>
      <c r="AC618" s="10">
        <v>0</v>
      </c>
      <c r="AD618" s="10">
        <v>0</v>
      </c>
      <c r="AE618" s="10">
        <v>0</v>
      </c>
      <c r="AF618" s="10">
        <v>0</v>
      </c>
      <c r="AG618" s="10">
        <v>525</v>
      </c>
      <c r="AH618" s="10"/>
      <c r="AJ618" s="24">
        <f t="shared" si="407"/>
        <v>-0.96346809547004386</v>
      </c>
      <c r="AK618" s="24">
        <f t="shared" si="408"/>
        <v>6</v>
      </c>
      <c r="AL618" s="24">
        <f t="shared" si="409"/>
        <v>1</v>
      </c>
      <c r="AM618" s="24">
        <f t="shared" si="410"/>
        <v>-0.48855333658061373</v>
      </c>
      <c r="AN618" s="24">
        <f t="shared" si="411"/>
        <v>-0.1628511121935379</v>
      </c>
    </row>
    <row r="619" spans="1:40" x14ac:dyDescent="0.25">
      <c r="A619" s="7" t="s">
        <v>1236</v>
      </c>
      <c r="B619" s="7" t="s">
        <v>1237</v>
      </c>
      <c r="C619" s="8" t="s">
        <v>86</v>
      </c>
      <c r="D619" s="9"/>
      <c r="E619" s="9"/>
      <c r="F619" s="9"/>
      <c r="G619" s="10">
        <v>0</v>
      </c>
      <c r="H619" s="10">
        <v>8924</v>
      </c>
      <c r="I619" s="10">
        <v>14219</v>
      </c>
      <c r="J619" s="10">
        <v>19433</v>
      </c>
      <c r="K619" s="10">
        <v>9330</v>
      </c>
      <c r="L619" s="10">
        <v>6893</v>
      </c>
      <c r="M619" s="10">
        <v>22904</v>
      </c>
      <c r="N619" s="10">
        <v>14640</v>
      </c>
      <c r="O619" s="10">
        <v>6824</v>
      </c>
      <c r="P619" s="10">
        <v>3680</v>
      </c>
      <c r="Q619" s="10">
        <v>10504</v>
      </c>
      <c r="R619" s="10">
        <v>10588</v>
      </c>
      <c r="S619" s="10">
        <v>3631</v>
      </c>
      <c r="T619" s="10">
        <v>14219</v>
      </c>
      <c r="U619" s="10">
        <v>0</v>
      </c>
      <c r="V619" s="10">
        <v>14219</v>
      </c>
      <c r="W619" s="10">
        <v>-3715</v>
      </c>
      <c r="X619" s="10">
        <v>0</v>
      </c>
      <c r="Y619" s="10">
        <v>8924</v>
      </c>
      <c r="Z619" s="10">
        <v>0</v>
      </c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10">
        <v>0</v>
      </c>
      <c r="AG619" s="10">
        <v>2100</v>
      </c>
      <c r="AH619" s="10"/>
      <c r="AJ619" s="24">
        <f t="shared" si="407"/>
        <v>2.3227912374873059</v>
      </c>
      <c r="AK619" s="24">
        <f t="shared" si="408"/>
        <v>-0.70206077541040868</v>
      </c>
      <c r="AL619" s="24">
        <f t="shared" si="409"/>
        <v>0.30773739742086753</v>
      </c>
      <c r="AM619" s="24">
        <f t="shared" si="410"/>
        <v>0.2946467430726824</v>
      </c>
      <c r="AN619" s="24">
        <f t="shared" si="411"/>
        <v>9.8215581024227464E-2</v>
      </c>
    </row>
    <row r="620" spans="1:40" x14ac:dyDescent="0.25">
      <c r="A620" s="7" t="s">
        <v>1238</v>
      </c>
      <c r="B620" s="7" t="s">
        <v>1239</v>
      </c>
      <c r="C620" s="8" t="s">
        <v>86</v>
      </c>
      <c r="D620" s="9"/>
      <c r="E620" s="9"/>
      <c r="F620" s="9"/>
      <c r="G620" s="10">
        <v>0</v>
      </c>
      <c r="H620" s="10">
        <v>0</v>
      </c>
      <c r="I620" s="10">
        <v>0</v>
      </c>
      <c r="J620" s="10">
        <v>2653</v>
      </c>
      <c r="K620" s="10">
        <v>1942</v>
      </c>
      <c r="L620" s="10">
        <v>3921</v>
      </c>
      <c r="M620" s="10">
        <v>0</v>
      </c>
      <c r="N620" s="10">
        <v>2129</v>
      </c>
      <c r="O620" s="10">
        <v>0</v>
      </c>
      <c r="P620" s="10">
        <v>0</v>
      </c>
      <c r="Q620" s="10">
        <v>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10">
        <v>0</v>
      </c>
      <c r="AG620" s="10">
        <v>0</v>
      </c>
      <c r="AH620" s="10"/>
      <c r="AL620" s="24"/>
    </row>
    <row r="621" spans="1:40" x14ac:dyDescent="0.25">
      <c r="A621" s="7" t="s">
        <v>1240</v>
      </c>
      <c r="B621" s="7" t="s">
        <v>1241</v>
      </c>
      <c r="C621" s="8" t="s">
        <v>86</v>
      </c>
      <c r="D621" s="9"/>
      <c r="E621" s="9"/>
      <c r="F621" s="9"/>
      <c r="G621" s="10">
        <v>0</v>
      </c>
      <c r="H621" s="10">
        <v>1050</v>
      </c>
      <c r="I621" s="10">
        <v>0</v>
      </c>
      <c r="J621" s="10">
        <v>299</v>
      </c>
      <c r="K621" s="10">
        <v>2252</v>
      </c>
      <c r="L621" s="10">
        <v>0</v>
      </c>
      <c r="M621" s="10">
        <v>0</v>
      </c>
      <c r="N621" s="10">
        <v>637.75</v>
      </c>
      <c r="O621" s="10">
        <v>1050</v>
      </c>
      <c r="P621" s="10">
        <v>0</v>
      </c>
      <c r="Q621" s="10">
        <v>1050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1050</v>
      </c>
      <c r="X621" s="10">
        <v>0</v>
      </c>
      <c r="Y621" s="10">
        <v>1050</v>
      </c>
      <c r="Z621" s="10">
        <v>0</v>
      </c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10">
        <v>0</v>
      </c>
      <c r="AG621" s="10">
        <v>0</v>
      </c>
      <c r="AH621" s="10"/>
      <c r="AJ621" s="24" t="e">
        <f t="shared" ref="AJ621" si="412">(M621-L621)/L621</f>
        <v>#DIV/0!</v>
      </c>
      <c r="AK621" s="24" t="e">
        <f t="shared" ref="AK621" si="413">(O621-M621)/M621</f>
        <v>#DIV/0!</v>
      </c>
      <c r="AL621" s="24">
        <f t="shared" ref="AL621" si="414">AG621/O621</f>
        <v>0</v>
      </c>
      <c r="AM621" s="24" t="e">
        <f t="shared" ref="AM621" si="415">(Y621-L621)/L621</f>
        <v>#DIV/0!</v>
      </c>
      <c r="AN621" s="24" t="e">
        <f t="shared" ref="AN621" si="416">AM621/3</f>
        <v>#DIV/0!</v>
      </c>
    </row>
    <row r="622" spans="1:40" x14ac:dyDescent="0.25">
      <c r="A622" s="7" t="s">
        <v>1242</v>
      </c>
      <c r="B622" s="7" t="s">
        <v>1243</v>
      </c>
      <c r="C622" s="8" t="s">
        <v>86</v>
      </c>
      <c r="D622" s="9"/>
      <c r="E622" s="9"/>
      <c r="F622" s="9"/>
      <c r="G622" s="10">
        <v>0</v>
      </c>
      <c r="H622" s="10">
        <v>0</v>
      </c>
      <c r="I622" s="10">
        <v>0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  <c r="AD622" s="10">
        <v>0</v>
      </c>
      <c r="AE622" s="10">
        <v>0</v>
      </c>
      <c r="AF622" s="10">
        <v>0</v>
      </c>
      <c r="AG622" s="10">
        <v>0</v>
      </c>
      <c r="AH622" s="10"/>
      <c r="AL622" s="24"/>
    </row>
    <row r="623" spans="1:40" x14ac:dyDescent="0.25">
      <c r="A623" s="7" t="s">
        <v>1244</v>
      </c>
      <c r="B623" s="7" t="s">
        <v>1245</v>
      </c>
      <c r="C623" s="8" t="s">
        <v>86</v>
      </c>
      <c r="D623" s="9"/>
      <c r="E623" s="9"/>
      <c r="F623" s="9"/>
      <c r="G623" s="10">
        <v>0</v>
      </c>
      <c r="H623" s="10">
        <v>2625</v>
      </c>
      <c r="I623" s="10">
        <v>4949</v>
      </c>
      <c r="J623" s="10">
        <v>-68</v>
      </c>
      <c r="K623" s="10">
        <v>2276</v>
      </c>
      <c r="L623" s="10">
        <v>292</v>
      </c>
      <c r="M623" s="10">
        <v>567</v>
      </c>
      <c r="N623" s="10">
        <v>766.75</v>
      </c>
      <c r="O623" s="10">
        <v>1050</v>
      </c>
      <c r="P623" s="10">
        <v>0</v>
      </c>
      <c r="Q623" s="10">
        <v>1050</v>
      </c>
      <c r="R623" s="10">
        <v>4914</v>
      </c>
      <c r="S623" s="10">
        <v>35</v>
      </c>
      <c r="T623" s="10">
        <v>4949</v>
      </c>
      <c r="U623" s="10">
        <v>0</v>
      </c>
      <c r="V623" s="10">
        <v>4949</v>
      </c>
      <c r="W623" s="10">
        <v>-3899</v>
      </c>
      <c r="X623" s="10">
        <v>0</v>
      </c>
      <c r="Y623" s="10">
        <v>2625</v>
      </c>
      <c r="Z623" s="10">
        <v>0</v>
      </c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10">
        <v>0</v>
      </c>
      <c r="AG623" s="10">
        <v>1575</v>
      </c>
      <c r="AH623" s="10"/>
      <c r="AJ623" s="24">
        <f t="shared" ref="AJ623" si="417">(M623-L623)/L623</f>
        <v>0.94178082191780821</v>
      </c>
      <c r="AK623" s="24">
        <f t="shared" ref="AK623" si="418">(O623-M623)/M623</f>
        <v>0.85185185185185186</v>
      </c>
      <c r="AL623" s="24">
        <f t="shared" ref="AL623" si="419">AG623/O623</f>
        <v>1.5</v>
      </c>
      <c r="AM623" s="24">
        <f t="shared" ref="AM623" si="420">(Y623-L623)/L623</f>
        <v>7.9897260273972606</v>
      </c>
      <c r="AN623" s="24">
        <f t="shared" ref="AN623" si="421">AM623/3</f>
        <v>2.66324200913242</v>
      </c>
    </row>
    <row r="624" spans="1:40" x14ac:dyDescent="0.25">
      <c r="A624" s="7" t="s">
        <v>1246</v>
      </c>
      <c r="B624" s="7" t="s">
        <v>1082</v>
      </c>
      <c r="C624" s="8" t="s">
        <v>86</v>
      </c>
      <c r="D624" s="9"/>
      <c r="E624" s="9"/>
      <c r="F624" s="9"/>
      <c r="G624" s="10">
        <v>0</v>
      </c>
      <c r="H624" s="10">
        <v>446</v>
      </c>
      <c r="I624" s="10">
        <v>770</v>
      </c>
      <c r="J624" s="10">
        <v>103</v>
      </c>
      <c r="K624" s="10">
        <v>37</v>
      </c>
      <c r="L624" s="10">
        <v>0</v>
      </c>
      <c r="M624" s="10">
        <v>83</v>
      </c>
      <c r="N624" s="10">
        <v>55.75</v>
      </c>
      <c r="O624" s="10">
        <v>0</v>
      </c>
      <c r="P624" s="10">
        <v>0</v>
      </c>
      <c r="Q624" s="10">
        <v>0</v>
      </c>
      <c r="R624" s="10">
        <v>770</v>
      </c>
      <c r="S624" s="10">
        <v>0</v>
      </c>
      <c r="T624" s="10">
        <v>770</v>
      </c>
      <c r="U624" s="10">
        <v>0</v>
      </c>
      <c r="V624" s="10">
        <v>770</v>
      </c>
      <c r="W624" s="10">
        <v>-770</v>
      </c>
      <c r="X624" s="10">
        <v>0</v>
      </c>
      <c r="Y624" s="10">
        <v>446</v>
      </c>
      <c r="Z624" s="10">
        <v>0</v>
      </c>
      <c r="AA624" s="10">
        <v>0</v>
      </c>
      <c r="AB624" s="10">
        <v>0</v>
      </c>
      <c r="AC624" s="10">
        <v>0</v>
      </c>
      <c r="AD624" s="10">
        <v>0</v>
      </c>
      <c r="AE624" s="10">
        <v>0</v>
      </c>
      <c r="AF624" s="10">
        <v>0</v>
      </c>
      <c r="AG624" s="10">
        <v>446</v>
      </c>
      <c r="AH624" s="10"/>
      <c r="AL624" s="24"/>
    </row>
    <row r="625" spans="1:40" x14ac:dyDescent="0.25">
      <c r="A625" s="7" t="s">
        <v>1247</v>
      </c>
      <c r="B625" s="7" t="s">
        <v>1248</v>
      </c>
      <c r="C625" s="8" t="s">
        <v>86</v>
      </c>
      <c r="D625" s="9"/>
      <c r="E625" s="9"/>
      <c r="F625" s="9"/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10">
        <v>0</v>
      </c>
      <c r="AG625" s="10">
        <v>0</v>
      </c>
      <c r="AH625" s="10"/>
      <c r="AL625" s="24"/>
    </row>
    <row r="626" spans="1:40" x14ac:dyDescent="0.25">
      <c r="A626" s="7" t="s">
        <v>1249</v>
      </c>
      <c r="B626" s="7" t="s">
        <v>1250</v>
      </c>
      <c r="C626" s="8" t="s">
        <v>86</v>
      </c>
      <c r="D626" s="9"/>
      <c r="E626" s="9"/>
      <c r="F626" s="9"/>
      <c r="G626" s="10">
        <v>0</v>
      </c>
      <c r="H626" s="10">
        <v>65</v>
      </c>
      <c r="I626" s="10">
        <v>56</v>
      </c>
      <c r="J626" s="10">
        <v>281</v>
      </c>
      <c r="K626" s="10">
        <v>261</v>
      </c>
      <c r="L626" s="10">
        <v>105</v>
      </c>
      <c r="M626" s="10">
        <v>0</v>
      </c>
      <c r="N626" s="10">
        <v>161.75</v>
      </c>
      <c r="O626" s="10">
        <v>45</v>
      </c>
      <c r="P626" s="10">
        <v>0</v>
      </c>
      <c r="Q626" s="10">
        <v>45</v>
      </c>
      <c r="R626" s="10">
        <v>65</v>
      </c>
      <c r="S626" s="10">
        <v>0</v>
      </c>
      <c r="T626" s="10">
        <v>65</v>
      </c>
      <c r="U626" s="10">
        <v>0</v>
      </c>
      <c r="V626" s="10">
        <v>65</v>
      </c>
      <c r="W626" s="10">
        <v>-20</v>
      </c>
      <c r="X626" s="10">
        <v>0</v>
      </c>
      <c r="Y626" s="10">
        <v>65</v>
      </c>
      <c r="Z626" s="10">
        <v>0</v>
      </c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10">
        <v>0</v>
      </c>
      <c r="AG626" s="10">
        <v>20</v>
      </c>
      <c r="AH626" s="10"/>
      <c r="AJ626" s="24">
        <f t="shared" ref="AJ626" si="422">(M626-L626)/L626</f>
        <v>-1</v>
      </c>
      <c r="AK626" s="24" t="e">
        <f t="shared" ref="AK626" si="423">(O626-M626)/M626</f>
        <v>#DIV/0!</v>
      </c>
      <c r="AL626" s="24">
        <f t="shared" ref="AL626" si="424">AG626/O626</f>
        <v>0.44444444444444442</v>
      </c>
      <c r="AM626" s="24">
        <f t="shared" ref="AM626" si="425">(Y626-L626)/L626</f>
        <v>-0.38095238095238093</v>
      </c>
      <c r="AN626" s="24">
        <f t="shared" ref="AN626" si="426">AM626/3</f>
        <v>-0.12698412698412698</v>
      </c>
    </row>
    <row r="627" spans="1:40" x14ac:dyDescent="0.25">
      <c r="A627" s="7" t="s">
        <v>1251</v>
      </c>
      <c r="B627" s="7" t="s">
        <v>1252</v>
      </c>
      <c r="C627" s="8" t="s">
        <v>86</v>
      </c>
      <c r="D627" s="9"/>
      <c r="E627" s="9"/>
      <c r="F627" s="9"/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10">
        <v>0</v>
      </c>
      <c r="AG627" s="10">
        <v>0</v>
      </c>
      <c r="AH627" s="10"/>
      <c r="AL627" s="24"/>
    </row>
    <row r="628" spans="1:40" x14ac:dyDescent="0.25">
      <c r="A628" s="7" t="s">
        <v>1253</v>
      </c>
      <c r="B628" s="7" t="s">
        <v>1254</v>
      </c>
      <c r="C628" s="8" t="s">
        <v>86</v>
      </c>
      <c r="D628" s="9"/>
      <c r="E628" s="9"/>
      <c r="F628" s="9"/>
      <c r="G628" s="10">
        <v>0</v>
      </c>
      <c r="H628" s="10">
        <v>19046</v>
      </c>
      <c r="I628" s="10">
        <v>17082</v>
      </c>
      <c r="J628" s="10">
        <v>18353</v>
      </c>
      <c r="K628" s="10">
        <v>17843</v>
      </c>
      <c r="L628" s="10">
        <v>16711</v>
      </c>
      <c r="M628" s="10">
        <v>17264</v>
      </c>
      <c r="N628" s="10">
        <v>17542.75</v>
      </c>
      <c r="O628" s="10">
        <v>17576</v>
      </c>
      <c r="P628" s="10">
        <v>0</v>
      </c>
      <c r="Q628" s="10">
        <v>17576</v>
      </c>
      <c r="R628" s="10">
        <v>15705</v>
      </c>
      <c r="S628" s="10">
        <v>0</v>
      </c>
      <c r="T628" s="10">
        <v>15705</v>
      </c>
      <c r="U628" s="10">
        <v>0</v>
      </c>
      <c r="V628" s="10">
        <v>15705</v>
      </c>
      <c r="W628" s="10">
        <v>1871</v>
      </c>
      <c r="X628" s="10">
        <v>0</v>
      </c>
      <c r="Y628" s="10">
        <v>19046</v>
      </c>
      <c r="Z628" s="10">
        <v>0</v>
      </c>
      <c r="AA628" s="10">
        <v>0</v>
      </c>
      <c r="AB628" s="10">
        <v>0</v>
      </c>
      <c r="AC628" s="10">
        <v>0</v>
      </c>
      <c r="AD628" s="10">
        <v>0</v>
      </c>
      <c r="AE628" s="10">
        <v>0</v>
      </c>
      <c r="AF628" s="10">
        <v>0</v>
      </c>
      <c r="AG628" s="10">
        <v>1470</v>
      </c>
      <c r="AH628" s="10"/>
      <c r="AJ628" s="24">
        <f t="shared" ref="AJ628" si="427">(M628-L628)/L628</f>
        <v>3.3091975345580754E-2</v>
      </c>
      <c r="AK628" s="24">
        <f t="shared" ref="AK628" si="428">(O628-M628)/M628</f>
        <v>1.8072289156626505E-2</v>
      </c>
      <c r="AL628" s="24">
        <f t="shared" ref="AL628" si="429">AG628/O628</f>
        <v>8.3636777423759676E-2</v>
      </c>
      <c r="AM628" s="24">
        <f t="shared" ref="AM628" si="430">(Y628-L628)/L628</f>
        <v>0.13972832266171983</v>
      </c>
      <c r="AN628" s="24">
        <f t="shared" ref="AN628" si="431">AM628/3</f>
        <v>4.6576107553906614E-2</v>
      </c>
    </row>
    <row r="629" spans="1:40" x14ac:dyDescent="0.25">
      <c r="A629" s="7" t="s">
        <v>1255</v>
      </c>
      <c r="B629" s="7" t="s">
        <v>1256</v>
      </c>
      <c r="C629" s="8" t="s">
        <v>86</v>
      </c>
      <c r="D629" s="9"/>
      <c r="E629" s="9"/>
      <c r="F629" s="9"/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10">
        <v>0</v>
      </c>
      <c r="AG629" s="10">
        <v>0</v>
      </c>
      <c r="AH629" s="10"/>
      <c r="AL629" s="24"/>
    </row>
    <row r="630" spans="1:40" x14ac:dyDescent="0.25">
      <c r="A630" s="7" t="s">
        <v>1257</v>
      </c>
      <c r="B630" s="7" t="s">
        <v>1258</v>
      </c>
      <c r="C630" s="8" t="s">
        <v>86</v>
      </c>
      <c r="D630" s="9"/>
      <c r="E630" s="9"/>
      <c r="F630" s="9"/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0">
        <v>0</v>
      </c>
      <c r="Z630" s="10">
        <v>0</v>
      </c>
      <c r="AA630" s="10">
        <v>0</v>
      </c>
      <c r="AB630" s="10">
        <v>0</v>
      </c>
      <c r="AC630" s="10">
        <v>0</v>
      </c>
      <c r="AD630" s="10">
        <v>0</v>
      </c>
      <c r="AE630" s="10">
        <v>0</v>
      </c>
      <c r="AF630" s="10">
        <v>0</v>
      </c>
      <c r="AG630" s="10">
        <v>0</v>
      </c>
      <c r="AH630" s="10"/>
      <c r="AL630" s="24"/>
    </row>
    <row r="631" spans="1:40" x14ac:dyDescent="0.25">
      <c r="A631" s="12" t="s">
        <v>1203</v>
      </c>
      <c r="B631" s="13" t="s">
        <v>286</v>
      </c>
      <c r="C631" s="13"/>
      <c r="D631" s="14">
        <v>0</v>
      </c>
      <c r="E631" s="14">
        <v>0</v>
      </c>
      <c r="F631" s="14">
        <v>0</v>
      </c>
      <c r="G631" s="14">
        <v>0</v>
      </c>
      <c r="H631" s="14">
        <v>89975</v>
      </c>
      <c r="I631" s="14">
        <v>72805</v>
      </c>
      <c r="J631" s="14">
        <v>90747</v>
      </c>
      <c r="K631" s="14">
        <v>78088</v>
      </c>
      <c r="L631" s="14">
        <v>71808</v>
      </c>
      <c r="M631" s="14">
        <v>70412</v>
      </c>
      <c r="N631" s="14">
        <v>77763.75</v>
      </c>
      <c r="O631" s="14">
        <v>84464</v>
      </c>
      <c r="P631" s="14">
        <v>0</v>
      </c>
      <c r="Q631" s="14">
        <v>84464</v>
      </c>
      <c r="R631" s="14">
        <v>64446</v>
      </c>
      <c r="S631" s="14">
        <v>8728</v>
      </c>
      <c r="T631" s="14">
        <v>73174</v>
      </c>
      <c r="U631" s="14">
        <v>0</v>
      </c>
      <c r="V631" s="14">
        <v>73174</v>
      </c>
      <c r="W631" s="14">
        <v>11290</v>
      </c>
      <c r="X631" s="14">
        <v>0</v>
      </c>
      <c r="Y631" s="14">
        <v>89975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  <c r="AF631" s="14">
        <v>0</v>
      </c>
      <c r="AG631" s="14">
        <v>5511</v>
      </c>
      <c r="AH631" s="14">
        <v>0</v>
      </c>
      <c r="AJ631" s="24">
        <f t="shared" ref="AJ631:AJ633" si="432">(M631-L631)/L631</f>
        <v>-1.944073083778966E-2</v>
      </c>
      <c r="AK631" s="24">
        <f t="shared" ref="AK631:AK633" si="433">(O631-M631)/M631</f>
        <v>0.19956825541100948</v>
      </c>
      <c r="AL631" s="24">
        <f t="shared" ref="AL631:AL633" si="434">AG631/O631</f>
        <v>6.5246732335669633E-2</v>
      </c>
      <c r="AM631" s="24">
        <f t="shared" ref="AM631:AM633" si="435">(Y631-L631)/L631</f>
        <v>0.25299409536541889</v>
      </c>
      <c r="AN631" s="24">
        <f t="shared" ref="AN631:AN633" si="436">AM631/3</f>
        <v>8.4331365121806293E-2</v>
      </c>
    </row>
    <row r="632" spans="1:40" ht="15.75" thickBot="1" x14ac:dyDescent="0.3">
      <c r="A632" s="15" t="s">
        <v>1259</v>
      </c>
      <c r="B632" s="16" t="s">
        <v>1258</v>
      </c>
      <c r="C632" s="16"/>
      <c r="D632" s="17">
        <v>0</v>
      </c>
      <c r="E632" s="17">
        <v>0</v>
      </c>
      <c r="F632" s="17">
        <v>0</v>
      </c>
      <c r="G632" s="17">
        <v>0</v>
      </c>
      <c r="H632" s="17">
        <v>89975</v>
      </c>
      <c r="I632" s="17">
        <v>72805</v>
      </c>
      <c r="J632" s="17">
        <v>90747</v>
      </c>
      <c r="K632" s="17">
        <v>78088</v>
      </c>
      <c r="L632" s="17">
        <v>71808</v>
      </c>
      <c r="M632" s="17">
        <v>70412</v>
      </c>
      <c r="N632" s="17">
        <v>77763.75</v>
      </c>
      <c r="O632" s="17">
        <v>84464</v>
      </c>
      <c r="P632" s="17">
        <v>0</v>
      </c>
      <c r="Q632" s="17">
        <v>84464</v>
      </c>
      <c r="R632" s="17">
        <v>64446</v>
      </c>
      <c r="S632" s="17">
        <v>8728</v>
      </c>
      <c r="T632" s="17">
        <v>73174</v>
      </c>
      <c r="U632" s="17">
        <v>0</v>
      </c>
      <c r="V632" s="17">
        <v>73174</v>
      </c>
      <c r="W632" s="17">
        <v>11290</v>
      </c>
      <c r="X632" s="17">
        <v>0</v>
      </c>
      <c r="Y632" s="17">
        <v>89975</v>
      </c>
      <c r="Z632" s="17">
        <v>0</v>
      </c>
      <c r="AA632" s="17">
        <v>0</v>
      </c>
      <c r="AB632" s="17">
        <v>0</v>
      </c>
      <c r="AC632" s="17">
        <v>0</v>
      </c>
      <c r="AD632" s="17">
        <v>0</v>
      </c>
      <c r="AE632" s="17">
        <v>0</v>
      </c>
      <c r="AF632" s="17">
        <v>0</v>
      </c>
      <c r="AG632" s="17">
        <v>5511</v>
      </c>
      <c r="AH632" s="17">
        <v>0</v>
      </c>
      <c r="AJ632" s="24">
        <f t="shared" si="432"/>
        <v>-1.944073083778966E-2</v>
      </c>
      <c r="AK632" s="24">
        <f t="shared" si="433"/>
        <v>0.19956825541100948</v>
      </c>
      <c r="AL632" s="24">
        <f t="shared" si="434"/>
        <v>6.5246732335669633E-2</v>
      </c>
      <c r="AM632" s="24">
        <f t="shared" si="435"/>
        <v>0.25299409536541889</v>
      </c>
      <c r="AN632" s="24">
        <f t="shared" si="436"/>
        <v>8.4331365121806293E-2</v>
      </c>
    </row>
    <row r="633" spans="1:40" ht="15.75" thickTop="1" x14ac:dyDescent="0.25">
      <c r="A633" s="7" t="s">
        <v>1260</v>
      </c>
      <c r="B633" s="7" t="s">
        <v>1261</v>
      </c>
      <c r="C633" s="8" t="s">
        <v>86</v>
      </c>
      <c r="D633" s="9"/>
      <c r="E633" s="9"/>
      <c r="F633" s="9"/>
      <c r="G633" s="10">
        <v>0</v>
      </c>
      <c r="H633" s="10">
        <v>61478</v>
      </c>
      <c r="I633" s="10">
        <v>6726</v>
      </c>
      <c r="J633" s="10">
        <v>18919</v>
      </c>
      <c r="K633" s="10">
        <v>17534</v>
      </c>
      <c r="L633" s="10">
        <v>7214</v>
      </c>
      <c r="M633" s="10">
        <v>0</v>
      </c>
      <c r="N633" s="10">
        <v>10916.75</v>
      </c>
      <c r="O633" s="10">
        <v>48090</v>
      </c>
      <c r="P633" s="10">
        <v>0</v>
      </c>
      <c r="Q633" s="10">
        <v>48090</v>
      </c>
      <c r="R633" s="10">
        <v>6726</v>
      </c>
      <c r="S633" s="10">
        <v>0</v>
      </c>
      <c r="T633" s="10">
        <v>6726</v>
      </c>
      <c r="U633" s="10">
        <v>0</v>
      </c>
      <c r="V633" s="10">
        <v>6726</v>
      </c>
      <c r="W633" s="10">
        <v>41364</v>
      </c>
      <c r="X633" s="10">
        <v>0</v>
      </c>
      <c r="Y633" s="10">
        <v>61478</v>
      </c>
      <c r="Z633" s="10">
        <v>0</v>
      </c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10">
        <v>0</v>
      </c>
      <c r="AG633" s="10">
        <v>13388</v>
      </c>
      <c r="AH633" s="10"/>
      <c r="AJ633" s="24">
        <f t="shared" si="432"/>
        <v>-1</v>
      </c>
      <c r="AK633" s="24" t="e">
        <f t="shared" si="433"/>
        <v>#DIV/0!</v>
      </c>
      <c r="AL633" s="24">
        <f t="shared" si="434"/>
        <v>0.27839467664795176</v>
      </c>
      <c r="AM633" s="24">
        <f t="shared" si="435"/>
        <v>7.5220404768505684</v>
      </c>
      <c r="AN633" s="24">
        <f t="shared" si="436"/>
        <v>2.5073468256168563</v>
      </c>
    </row>
    <row r="634" spans="1:40" x14ac:dyDescent="0.25">
      <c r="A634" s="7" t="s">
        <v>1262</v>
      </c>
      <c r="B634" s="7" t="s">
        <v>1263</v>
      </c>
      <c r="C634" s="8" t="s">
        <v>86</v>
      </c>
      <c r="D634" s="9"/>
      <c r="E634" s="9"/>
      <c r="F634" s="9"/>
      <c r="G634" s="10">
        <v>0</v>
      </c>
      <c r="H634" s="10">
        <v>0</v>
      </c>
      <c r="I634" s="10">
        <v>0</v>
      </c>
      <c r="J634" s="10">
        <v>0</v>
      </c>
      <c r="K634" s="10">
        <v>0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  <c r="Y634" s="10">
        <v>0</v>
      </c>
      <c r="Z634" s="10">
        <v>0</v>
      </c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  <c r="AF634" s="10">
        <v>0</v>
      </c>
      <c r="AG634" s="10">
        <v>0</v>
      </c>
      <c r="AH634" s="10"/>
      <c r="AL634" s="24"/>
    </row>
    <row r="635" spans="1:40" x14ac:dyDescent="0.25">
      <c r="A635" s="7" t="s">
        <v>1264</v>
      </c>
      <c r="B635" s="7" t="s">
        <v>1265</v>
      </c>
      <c r="C635" s="8" t="s">
        <v>86</v>
      </c>
      <c r="D635" s="9"/>
      <c r="E635" s="9"/>
      <c r="F635" s="9"/>
      <c r="G635" s="10">
        <v>0</v>
      </c>
      <c r="H635" s="10">
        <v>1000</v>
      </c>
      <c r="I635" s="10">
        <v>0</v>
      </c>
      <c r="J635" s="10">
        <v>3063</v>
      </c>
      <c r="K635" s="10">
        <v>2695</v>
      </c>
      <c r="L635" s="10">
        <v>2955</v>
      </c>
      <c r="M635" s="10">
        <v>0</v>
      </c>
      <c r="N635" s="10">
        <v>2178.25</v>
      </c>
      <c r="O635" s="10">
        <v>2000</v>
      </c>
      <c r="P635" s="10">
        <v>0</v>
      </c>
      <c r="Q635" s="10">
        <v>2000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2000</v>
      </c>
      <c r="X635" s="10">
        <v>0</v>
      </c>
      <c r="Y635" s="10">
        <v>1000</v>
      </c>
      <c r="Z635" s="10">
        <v>0</v>
      </c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10">
        <v>0</v>
      </c>
      <c r="AG635" s="10">
        <v>-1000</v>
      </c>
      <c r="AH635" s="10"/>
      <c r="AJ635" s="24">
        <f t="shared" ref="AJ635:AJ636" si="437">(M635-L635)/L635</f>
        <v>-1</v>
      </c>
      <c r="AK635" s="24" t="e">
        <f t="shared" ref="AK635:AK636" si="438">(O635-M635)/M635</f>
        <v>#DIV/0!</v>
      </c>
      <c r="AL635" s="24">
        <f t="shared" ref="AL635:AL636" si="439">AG635/O635</f>
        <v>-0.5</v>
      </c>
      <c r="AM635" s="24">
        <f t="shared" ref="AM635:AM636" si="440">(Y635-L635)/L635</f>
        <v>-0.66159052453468692</v>
      </c>
      <c r="AN635" s="24">
        <f t="shared" ref="AN635:AN636" si="441">AM635/3</f>
        <v>-0.22053017484489565</v>
      </c>
    </row>
    <row r="636" spans="1:40" x14ac:dyDescent="0.25">
      <c r="A636" s="7" t="s">
        <v>1266</v>
      </c>
      <c r="B636" s="7" t="s">
        <v>805</v>
      </c>
      <c r="C636" s="8" t="s">
        <v>86</v>
      </c>
      <c r="D636" s="9"/>
      <c r="E636" s="9"/>
      <c r="F636" s="9"/>
      <c r="G636" s="10">
        <v>0</v>
      </c>
      <c r="H636" s="10">
        <v>13525</v>
      </c>
      <c r="I636" s="10">
        <v>0</v>
      </c>
      <c r="J636" s="10">
        <v>0</v>
      </c>
      <c r="K636" s="10">
        <v>0</v>
      </c>
      <c r="L636" s="10">
        <v>0</v>
      </c>
      <c r="M636" s="10">
        <v>0</v>
      </c>
      <c r="N636" s="10">
        <v>0</v>
      </c>
      <c r="O636" s="10">
        <v>11240</v>
      </c>
      <c r="P636" s="10">
        <v>0</v>
      </c>
      <c r="Q636" s="10">
        <v>11240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10">
        <v>11240</v>
      </c>
      <c r="X636" s="10">
        <v>0</v>
      </c>
      <c r="Y636" s="10">
        <v>13525</v>
      </c>
      <c r="Z636" s="10">
        <v>0</v>
      </c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  <c r="AF636" s="10">
        <v>0</v>
      </c>
      <c r="AG636" s="10">
        <v>2285</v>
      </c>
      <c r="AH636" s="10"/>
      <c r="AJ636" s="24" t="e">
        <f t="shared" si="437"/>
        <v>#DIV/0!</v>
      </c>
      <c r="AK636" s="24" t="e">
        <f t="shared" si="438"/>
        <v>#DIV/0!</v>
      </c>
      <c r="AL636" s="24">
        <f t="shared" si="439"/>
        <v>0.20329181494661921</v>
      </c>
      <c r="AM636" s="24" t="e">
        <f t="shared" si="440"/>
        <v>#DIV/0!</v>
      </c>
      <c r="AN636" s="24" t="e">
        <f t="shared" si="441"/>
        <v>#DIV/0!</v>
      </c>
    </row>
    <row r="637" spans="1:40" x14ac:dyDescent="0.25">
      <c r="A637" s="19" t="s">
        <v>1267</v>
      </c>
      <c r="B637" s="19" t="s">
        <v>502</v>
      </c>
      <c r="C637" s="8" t="s">
        <v>86</v>
      </c>
      <c r="D637" s="9"/>
      <c r="E637" s="9"/>
      <c r="F637" s="9"/>
      <c r="G637" s="10">
        <v>0</v>
      </c>
      <c r="H637" s="10">
        <v>0</v>
      </c>
      <c r="I637" s="10">
        <v>0</v>
      </c>
      <c r="J637" s="10">
        <v>897</v>
      </c>
      <c r="K637" s="10">
        <v>875</v>
      </c>
      <c r="L637" s="10">
        <v>353</v>
      </c>
      <c r="M637" s="10">
        <v>0</v>
      </c>
      <c r="N637" s="10">
        <v>531.25</v>
      </c>
      <c r="O637" s="10">
        <v>0</v>
      </c>
      <c r="P637" s="10">
        <v>0</v>
      </c>
      <c r="Q637" s="10">
        <v>0</v>
      </c>
      <c r="R637" s="10">
        <v>242</v>
      </c>
      <c r="S637" s="10">
        <v>0</v>
      </c>
      <c r="T637" s="10">
        <v>242</v>
      </c>
      <c r="U637" s="10">
        <v>0</v>
      </c>
      <c r="V637" s="10">
        <v>242</v>
      </c>
      <c r="W637" s="10">
        <v>-242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10">
        <v>0</v>
      </c>
      <c r="AG637" s="10">
        <v>0</v>
      </c>
      <c r="AH637" s="10"/>
      <c r="AL637" s="24"/>
    </row>
    <row r="638" spans="1:40" x14ac:dyDescent="0.25">
      <c r="A638" s="19" t="s">
        <v>1268</v>
      </c>
      <c r="B638" s="19" t="s">
        <v>504</v>
      </c>
      <c r="C638" s="8" t="s">
        <v>86</v>
      </c>
      <c r="D638" s="9"/>
      <c r="E638" s="9"/>
      <c r="F638" s="9"/>
      <c r="G638" s="10">
        <v>0</v>
      </c>
      <c r="H638" s="10">
        <v>0</v>
      </c>
      <c r="I638" s="10">
        <v>0</v>
      </c>
      <c r="J638" s="10">
        <v>838</v>
      </c>
      <c r="K638" s="10">
        <v>862</v>
      </c>
      <c r="L638" s="10">
        <v>667</v>
      </c>
      <c r="M638" s="10">
        <v>0</v>
      </c>
      <c r="N638" s="10">
        <v>591.75</v>
      </c>
      <c r="O638" s="10">
        <v>0</v>
      </c>
      <c r="P638" s="10">
        <v>0</v>
      </c>
      <c r="Q638" s="10">
        <v>0</v>
      </c>
      <c r="R638" s="10">
        <v>79</v>
      </c>
      <c r="S638" s="10">
        <v>0</v>
      </c>
      <c r="T638" s="10">
        <v>79</v>
      </c>
      <c r="U638" s="10">
        <v>0</v>
      </c>
      <c r="V638" s="10">
        <v>79</v>
      </c>
      <c r="W638" s="10">
        <v>-79</v>
      </c>
      <c r="X638" s="10">
        <v>0</v>
      </c>
      <c r="Y638" s="10">
        <v>0</v>
      </c>
      <c r="Z638" s="10">
        <v>0</v>
      </c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  <c r="AF638" s="10">
        <v>0</v>
      </c>
      <c r="AG638" s="10">
        <v>0</v>
      </c>
      <c r="AH638" s="10"/>
      <c r="AL638" s="24"/>
    </row>
    <row r="639" spans="1:40" x14ac:dyDescent="0.25">
      <c r="A639" s="19" t="s">
        <v>1269</v>
      </c>
      <c r="B639" s="19" t="s">
        <v>506</v>
      </c>
      <c r="C639" s="8" t="s">
        <v>86</v>
      </c>
      <c r="D639" s="9"/>
      <c r="E639" s="9"/>
      <c r="F639" s="9"/>
      <c r="G639" s="10">
        <v>0</v>
      </c>
      <c r="H639" s="10">
        <v>0</v>
      </c>
      <c r="I639" s="10">
        <v>0</v>
      </c>
      <c r="J639" s="10">
        <v>176</v>
      </c>
      <c r="K639" s="10">
        <v>181</v>
      </c>
      <c r="L639" s="10">
        <v>141</v>
      </c>
      <c r="M639" s="10">
        <v>0</v>
      </c>
      <c r="N639" s="10">
        <v>124.5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10">
        <v>0</v>
      </c>
      <c r="AG639" s="10">
        <v>0</v>
      </c>
      <c r="AH639" s="10"/>
      <c r="AL639" s="24"/>
    </row>
    <row r="640" spans="1:40" x14ac:dyDescent="0.25">
      <c r="A640" s="19" t="s">
        <v>1270</v>
      </c>
      <c r="B640" s="19" t="s">
        <v>1052</v>
      </c>
      <c r="C640" s="8" t="s">
        <v>86</v>
      </c>
      <c r="D640" s="9"/>
      <c r="E640" s="9"/>
      <c r="F640" s="9"/>
      <c r="G640" s="10">
        <v>0</v>
      </c>
      <c r="H640" s="10">
        <v>0</v>
      </c>
      <c r="I640" s="10">
        <v>0</v>
      </c>
      <c r="J640" s="10">
        <v>141</v>
      </c>
      <c r="K640" s="10">
        <v>140</v>
      </c>
      <c r="L640" s="10">
        <v>70</v>
      </c>
      <c r="M640" s="10">
        <v>0</v>
      </c>
      <c r="N640" s="10">
        <v>87.75</v>
      </c>
      <c r="O640" s="10">
        <v>0</v>
      </c>
      <c r="P640" s="10">
        <v>0</v>
      </c>
      <c r="Q640" s="10">
        <v>0</v>
      </c>
      <c r="R640" s="10">
        <v>39</v>
      </c>
      <c r="S640" s="10">
        <v>0</v>
      </c>
      <c r="T640" s="10">
        <v>39</v>
      </c>
      <c r="U640" s="10">
        <v>0</v>
      </c>
      <c r="V640" s="10">
        <v>39</v>
      </c>
      <c r="W640" s="10">
        <v>-39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  <c r="AD640" s="10">
        <v>0</v>
      </c>
      <c r="AE640" s="10">
        <v>0</v>
      </c>
      <c r="AF640" s="10">
        <v>0</v>
      </c>
      <c r="AG640" s="10">
        <v>0</v>
      </c>
      <c r="AH640" s="10"/>
      <c r="AL640" s="24"/>
    </row>
    <row r="641" spans="1:40" x14ac:dyDescent="0.25">
      <c r="A641" s="19" t="s">
        <v>1271</v>
      </c>
      <c r="B641" s="19" t="s">
        <v>510</v>
      </c>
      <c r="C641" s="8" t="s">
        <v>86</v>
      </c>
      <c r="D641" s="9"/>
      <c r="E641" s="9"/>
      <c r="F641" s="9"/>
      <c r="G641" s="10">
        <v>0</v>
      </c>
      <c r="H641" s="10">
        <v>0</v>
      </c>
      <c r="I641" s="10">
        <v>0</v>
      </c>
      <c r="J641" s="10">
        <v>958</v>
      </c>
      <c r="K641" s="10">
        <v>923</v>
      </c>
      <c r="L641" s="10">
        <v>462</v>
      </c>
      <c r="M641" s="10">
        <v>0</v>
      </c>
      <c r="N641" s="10">
        <v>585.75</v>
      </c>
      <c r="O641" s="10">
        <v>0</v>
      </c>
      <c r="P641" s="10">
        <v>0</v>
      </c>
      <c r="Q641" s="10">
        <v>0</v>
      </c>
      <c r="R641" s="10">
        <v>255</v>
      </c>
      <c r="S641" s="10">
        <v>0</v>
      </c>
      <c r="T641" s="10">
        <v>255</v>
      </c>
      <c r="U641" s="10">
        <v>0</v>
      </c>
      <c r="V641" s="10">
        <v>255</v>
      </c>
      <c r="W641" s="10">
        <v>-255</v>
      </c>
      <c r="X641" s="10">
        <v>0</v>
      </c>
      <c r="Y641" s="10">
        <v>0</v>
      </c>
      <c r="Z641" s="10">
        <v>0</v>
      </c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10">
        <v>0</v>
      </c>
      <c r="AG641" s="10">
        <v>0</v>
      </c>
      <c r="AH641" s="10"/>
      <c r="AL641" s="24"/>
    </row>
    <row r="642" spans="1:40" x14ac:dyDescent="0.25">
      <c r="A642" s="19" t="s">
        <v>1272</v>
      </c>
      <c r="B642" s="19" t="s">
        <v>1273</v>
      </c>
      <c r="C642" s="8" t="s">
        <v>86</v>
      </c>
      <c r="D642" s="9"/>
      <c r="E642" s="9"/>
      <c r="F642" s="9"/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  <c r="Y642" s="10">
        <v>0</v>
      </c>
      <c r="Z642" s="10">
        <v>0</v>
      </c>
      <c r="AA642" s="10">
        <v>0</v>
      </c>
      <c r="AB642" s="10">
        <v>0</v>
      </c>
      <c r="AC642" s="10">
        <v>0</v>
      </c>
      <c r="AD642" s="10">
        <v>0</v>
      </c>
      <c r="AE642" s="10">
        <v>0</v>
      </c>
      <c r="AF642" s="10">
        <v>0</v>
      </c>
      <c r="AG642" s="10">
        <v>0</v>
      </c>
      <c r="AH642" s="10"/>
      <c r="AL642" s="24"/>
    </row>
    <row r="643" spans="1:40" x14ac:dyDescent="0.25">
      <c r="A643" s="19" t="s">
        <v>1274</v>
      </c>
      <c r="B643" s="19" t="s">
        <v>514</v>
      </c>
      <c r="C643" s="8" t="s">
        <v>86</v>
      </c>
      <c r="D643" s="9"/>
      <c r="E643" s="9"/>
      <c r="F643" s="9"/>
      <c r="G643" s="10">
        <v>0</v>
      </c>
      <c r="H643" s="10">
        <v>0</v>
      </c>
      <c r="I643" s="10">
        <v>0</v>
      </c>
      <c r="J643" s="10">
        <v>661</v>
      </c>
      <c r="K643" s="10">
        <v>540</v>
      </c>
      <c r="L643" s="10">
        <v>213</v>
      </c>
      <c r="M643" s="10">
        <v>0</v>
      </c>
      <c r="N643" s="10">
        <v>353.5</v>
      </c>
      <c r="O643" s="10">
        <v>0</v>
      </c>
      <c r="P643" s="10">
        <v>0</v>
      </c>
      <c r="Q643" s="10">
        <v>0</v>
      </c>
      <c r="R643" s="10">
        <v>83</v>
      </c>
      <c r="S643" s="10">
        <v>0</v>
      </c>
      <c r="T643" s="10">
        <v>83</v>
      </c>
      <c r="U643" s="10">
        <v>0</v>
      </c>
      <c r="V643" s="10">
        <v>83</v>
      </c>
      <c r="W643" s="10">
        <v>-83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10">
        <v>0</v>
      </c>
      <c r="AG643" s="10">
        <v>0</v>
      </c>
      <c r="AH643" s="10"/>
      <c r="AL643" s="24"/>
    </row>
    <row r="644" spans="1:40" x14ac:dyDescent="0.25">
      <c r="A644" s="19" t="s">
        <v>1275</v>
      </c>
      <c r="B644" s="19" t="s">
        <v>516</v>
      </c>
      <c r="C644" s="8" t="s">
        <v>86</v>
      </c>
      <c r="D644" s="9"/>
      <c r="E644" s="9"/>
      <c r="F644" s="9"/>
      <c r="G644" s="10">
        <v>0</v>
      </c>
      <c r="H644" s="10">
        <v>0</v>
      </c>
      <c r="I644" s="10">
        <v>0</v>
      </c>
      <c r="J644" s="10">
        <v>496</v>
      </c>
      <c r="K644" s="10">
        <v>1393</v>
      </c>
      <c r="L644" s="10">
        <v>604</v>
      </c>
      <c r="M644" s="10">
        <v>0</v>
      </c>
      <c r="N644" s="10">
        <v>623.25</v>
      </c>
      <c r="O644" s="10">
        <v>0</v>
      </c>
      <c r="P644" s="10">
        <v>0</v>
      </c>
      <c r="Q644" s="10">
        <v>0</v>
      </c>
      <c r="R644" s="10">
        <v>229</v>
      </c>
      <c r="S644" s="10">
        <v>0</v>
      </c>
      <c r="T644" s="10">
        <v>229</v>
      </c>
      <c r="U644" s="10">
        <v>0</v>
      </c>
      <c r="V644" s="10">
        <v>229</v>
      </c>
      <c r="W644" s="10">
        <v>-229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  <c r="AD644" s="10">
        <v>0</v>
      </c>
      <c r="AE644" s="10">
        <v>0</v>
      </c>
      <c r="AF644" s="10">
        <v>0</v>
      </c>
      <c r="AG644" s="10">
        <v>0</v>
      </c>
      <c r="AH644" s="10"/>
      <c r="AL644" s="24"/>
    </row>
    <row r="645" spans="1:40" x14ac:dyDescent="0.25">
      <c r="A645" s="7" t="s">
        <v>1276</v>
      </c>
      <c r="B645" s="7" t="s">
        <v>518</v>
      </c>
      <c r="C645" s="8" t="s">
        <v>86</v>
      </c>
      <c r="D645" s="9"/>
      <c r="E645" s="9"/>
      <c r="F645" s="9"/>
      <c r="G645" s="10">
        <v>0</v>
      </c>
      <c r="H645" s="10">
        <v>105</v>
      </c>
      <c r="I645" s="10">
        <v>0</v>
      </c>
      <c r="J645" s="10">
        <v>77</v>
      </c>
      <c r="K645" s="10">
        <v>64</v>
      </c>
      <c r="L645" s="10">
        <v>63</v>
      </c>
      <c r="M645" s="10">
        <v>0</v>
      </c>
      <c r="N645" s="10">
        <v>51</v>
      </c>
      <c r="O645" s="10">
        <v>105</v>
      </c>
      <c r="P645" s="10">
        <v>0</v>
      </c>
      <c r="Q645" s="10">
        <v>105</v>
      </c>
      <c r="R645" s="10">
        <v>9</v>
      </c>
      <c r="S645" s="10">
        <v>0</v>
      </c>
      <c r="T645" s="10">
        <v>9</v>
      </c>
      <c r="U645" s="10">
        <v>0</v>
      </c>
      <c r="V645" s="10">
        <v>9</v>
      </c>
      <c r="W645" s="10">
        <v>96</v>
      </c>
      <c r="X645" s="10">
        <v>0</v>
      </c>
      <c r="Y645" s="10">
        <v>105</v>
      </c>
      <c r="Z645" s="10">
        <v>0</v>
      </c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10">
        <v>0</v>
      </c>
      <c r="AG645" s="10">
        <v>0</v>
      </c>
      <c r="AH645" s="10"/>
      <c r="AJ645" s="24">
        <f t="shared" ref="AJ645:AJ647" si="442">(M645-L645)/L645</f>
        <v>-1</v>
      </c>
      <c r="AK645" s="24" t="e">
        <f t="shared" ref="AK645:AK647" si="443">(O645-M645)/M645</f>
        <v>#DIV/0!</v>
      </c>
      <c r="AL645" s="24">
        <f t="shared" ref="AL645:AL647" si="444">AG645/O645</f>
        <v>0</v>
      </c>
      <c r="AM645" s="24">
        <f t="shared" ref="AM645:AM647" si="445">(Y645-L645)/L645</f>
        <v>0.66666666666666663</v>
      </c>
      <c r="AN645" s="24">
        <f t="shared" ref="AN645:AN647" si="446">AM645/3</f>
        <v>0.22222222222222221</v>
      </c>
    </row>
    <row r="646" spans="1:40" x14ac:dyDescent="0.25">
      <c r="A646" s="7" t="s">
        <v>1277</v>
      </c>
      <c r="B646" s="7" t="s">
        <v>1278</v>
      </c>
      <c r="C646" s="8" t="s">
        <v>86</v>
      </c>
      <c r="D646" s="9"/>
      <c r="E646" s="9"/>
      <c r="F646" s="9"/>
      <c r="G646" s="10">
        <v>0</v>
      </c>
      <c r="H646" s="10">
        <v>1769</v>
      </c>
      <c r="I646" s="10">
        <v>1111</v>
      </c>
      <c r="J646" s="10">
        <v>2855</v>
      </c>
      <c r="K646" s="10">
        <v>2707</v>
      </c>
      <c r="L646" s="10">
        <v>2847</v>
      </c>
      <c r="M646" s="10">
        <v>3303</v>
      </c>
      <c r="N646" s="10">
        <v>2928</v>
      </c>
      <c r="O646" s="10">
        <v>2261</v>
      </c>
      <c r="P646" s="10">
        <v>0</v>
      </c>
      <c r="Q646" s="10">
        <v>2261</v>
      </c>
      <c r="R646" s="10">
        <v>1158</v>
      </c>
      <c r="S646" s="10">
        <v>0</v>
      </c>
      <c r="T646" s="10">
        <v>1158</v>
      </c>
      <c r="U646" s="10">
        <v>0</v>
      </c>
      <c r="V646" s="10">
        <v>1158</v>
      </c>
      <c r="W646" s="10">
        <v>1103</v>
      </c>
      <c r="X646" s="10">
        <v>0</v>
      </c>
      <c r="Y646" s="10">
        <v>1769</v>
      </c>
      <c r="Z646" s="10">
        <v>0</v>
      </c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10">
        <v>0</v>
      </c>
      <c r="AG646" s="10">
        <v>-492</v>
      </c>
      <c r="AH646" s="10"/>
      <c r="AJ646" s="24">
        <f t="shared" si="442"/>
        <v>0.1601685985247629</v>
      </c>
      <c r="AK646" s="24">
        <f t="shared" si="443"/>
        <v>-0.31547078413563429</v>
      </c>
      <c r="AL646" s="24">
        <f t="shared" si="444"/>
        <v>-0.21760283060592658</v>
      </c>
      <c r="AM646" s="24">
        <f t="shared" si="445"/>
        <v>-0.37864418686336493</v>
      </c>
      <c r="AN646" s="24">
        <f t="shared" si="446"/>
        <v>-0.12621472895445499</v>
      </c>
    </row>
    <row r="647" spans="1:40" x14ac:dyDescent="0.25">
      <c r="A647" s="7" t="s">
        <v>1279</v>
      </c>
      <c r="B647" s="7" t="s">
        <v>1280</v>
      </c>
      <c r="C647" s="8" t="s">
        <v>86</v>
      </c>
      <c r="D647" s="9"/>
      <c r="E647" s="9"/>
      <c r="F647" s="9"/>
      <c r="G647" s="10">
        <v>0</v>
      </c>
      <c r="H647" s="10">
        <v>5774</v>
      </c>
      <c r="I647" s="10">
        <v>32864</v>
      </c>
      <c r="J647" s="10">
        <v>7776</v>
      </c>
      <c r="K647" s="10">
        <v>66303</v>
      </c>
      <c r="L647" s="10">
        <v>35049</v>
      </c>
      <c r="M647" s="10">
        <v>23823</v>
      </c>
      <c r="N647" s="10">
        <v>33237.75</v>
      </c>
      <c r="O647" s="10">
        <v>16273</v>
      </c>
      <c r="P647" s="10">
        <v>0</v>
      </c>
      <c r="Q647" s="10">
        <v>16273</v>
      </c>
      <c r="R647" s="10">
        <v>16361</v>
      </c>
      <c r="S647" s="10">
        <v>16503</v>
      </c>
      <c r="T647" s="10">
        <v>32864</v>
      </c>
      <c r="U647" s="10">
        <v>0</v>
      </c>
      <c r="V647" s="10">
        <v>32864</v>
      </c>
      <c r="W647" s="10">
        <v>-16591</v>
      </c>
      <c r="X647" s="10">
        <v>0</v>
      </c>
      <c r="Y647" s="10">
        <v>5774</v>
      </c>
      <c r="Z647" s="10">
        <v>0</v>
      </c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10">
        <v>0</v>
      </c>
      <c r="AG647" s="10">
        <v>-10499</v>
      </c>
      <c r="AH647" s="10"/>
      <c r="AJ647" s="24">
        <f t="shared" si="442"/>
        <v>-0.32029444491996917</v>
      </c>
      <c r="AK647" s="24">
        <f t="shared" si="443"/>
        <v>-0.31692062292742307</v>
      </c>
      <c r="AL647" s="24">
        <f t="shared" si="444"/>
        <v>-0.64517913107601543</v>
      </c>
      <c r="AM647" s="24">
        <f t="shared" si="445"/>
        <v>-0.83525920853662017</v>
      </c>
      <c r="AN647" s="24">
        <f t="shared" si="446"/>
        <v>-0.27841973617887339</v>
      </c>
    </row>
    <row r="648" spans="1:40" x14ac:dyDescent="0.25">
      <c r="A648" s="7" t="s">
        <v>1281</v>
      </c>
      <c r="B648" s="7" t="s">
        <v>1282</v>
      </c>
      <c r="C648" s="8" t="s">
        <v>86</v>
      </c>
      <c r="D648" s="9"/>
      <c r="E648" s="9"/>
      <c r="F648" s="9"/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  <c r="Y648" s="10">
        <v>0</v>
      </c>
      <c r="Z648" s="10">
        <v>0</v>
      </c>
      <c r="AA648" s="10">
        <v>0</v>
      </c>
      <c r="AB648" s="10">
        <v>0</v>
      </c>
      <c r="AC648" s="10">
        <v>0</v>
      </c>
      <c r="AD648" s="10">
        <v>0</v>
      </c>
      <c r="AE648" s="10">
        <v>0</v>
      </c>
      <c r="AF648" s="10">
        <v>0</v>
      </c>
      <c r="AG648" s="10">
        <v>0</v>
      </c>
      <c r="AH648" s="10"/>
      <c r="AL648" s="24"/>
    </row>
    <row r="649" spans="1:40" x14ac:dyDescent="0.25">
      <c r="A649" s="7" t="s">
        <v>1283</v>
      </c>
      <c r="B649" s="7" t="s">
        <v>1284</v>
      </c>
      <c r="C649" s="8" t="s">
        <v>86</v>
      </c>
      <c r="D649" s="9"/>
      <c r="E649" s="9"/>
      <c r="F649" s="9"/>
      <c r="G649" s="10">
        <v>0</v>
      </c>
      <c r="H649" s="10">
        <v>3600</v>
      </c>
      <c r="I649" s="10">
        <v>4068</v>
      </c>
      <c r="J649" s="10">
        <v>1753</v>
      </c>
      <c r="K649" s="10">
        <v>2095</v>
      </c>
      <c r="L649" s="10">
        <v>2191</v>
      </c>
      <c r="M649" s="10">
        <v>3600</v>
      </c>
      <c r="N649" s="10">
        <v>2409.75</v>
      </c>
      <c r="O649" s="10">
        <v>3600</v>
      </c>
      <c r="P649" s="10">
        <v>0</v>
      </c>
      <c r="Q649" s="10">
        <v>3600</v>
      </c>
      <c r="R649" s="10">
        <v>4068</v>
      </c>
      <c r="S649" s="10">
        <v>0</v>
      </c>
      <c r="T649" s="10">
        <v>4068</v>
      </c>
      <c r="U649" s="10">
        <v>0</v>
      </c>
      <c r="V649" s="10">
        <v>4068</v>
      </c>
      <c r="W649" s="10">
        <v>-468</v>
      </c>
      <c r="X649" s="10">
        <v>0</v>
      </c>
      <c r="Y649" s="10">
        <v>3600</v>
      </c>
      <c r="Z649" s="10">
        <v>0</v>
      </c>
      <c r="AA649" s="10">
        <v>0</v>
      </c>
      <c r="AB649" s="10">
        <v>0</v>
      </c>
      <c r="AC649" s="10">
        <v>0</v>
      </c>
      <c r="AD649" s="10">
        <v>0</v>
      </c>
      <c r="AE649" s="10">
        <v>0</v>
      </c>
      <c r="AF649" s="10">
        <v>0</v>
      </c>
      <c r="AG649" s="10">
        <v>0</v>
      </c>
      <c r="AH649" s="10"/>
      <c r="AJ649" s="24">
        <f t="shared" ref="AJ649:AJ650" si="447">(M649-L649)/L649</f>
        <v>0.64308534915563664</v>
      </c>
      <c r="AK649" s="24">
        <f t="shared" ref="AK649:AK650" si="448">(O649-M649)/M649</f>
        <v>0</v>
      </c>
      <c r="AL649" s="24">
        <f t="shared" ref="AL649:AL650" si="449">AG649/O649</f>
        <v>0</v>
      </c>
      <c r="AM649" s="24">
        <f t="shared" ref="AM649:AM650" si="450">(Y649-L649)/L649</f>
        <v>0.64308534915563664</v>
      </c>
      <c r="AN649" s="24">
        <f t="shared" ref="AN649:AN650" si="451">AM649/3</f>
        <v>0.21436178305187889</v>
      </c>
    </row>
    <row r="650" spans="1:40" x14ac:dyDescent="0.25">
      <c r="A650" s="7" t="s">
        <v>1285</v>
      </c>
      <c r="B650" s="7" t="s">
        <v>1286</v>
      </c>
      <c r="C650" s="8" t="s">
        <v>86</v>
      </c>
      <c r="D650" s="9"/>
      <c r="E650" s="9"/>
      <c r="F650" s="9"/>
      <c r="G650" s="10">
        <v>0</v>
      </c>
      <c r="H650" s="10">
        <v>15748</v>
      </c>
      <c r="I650" s="10">
        <v>14042</v>
      </c>
      <c r="J650" s="10">
        <v>3817</v>
      </c>
      <c r="K650" s="10">
        <v>249384</v>
      </c>
      <c r="L650" s="10">
        <v>12712</v>
      </c>
      <c r="M650" s="10">
        <v>9185</v>
      </c>
      <c r="N650" s="10">
        <v>68774.5</v>
      </c>
      <c r="O650" s="10">
        <v>16273</v>
      </c>
      <c r="P650" s="10">
        <v>0</v>
      </c>
      <c r="Q650" s="10">
        <v>16273</v>
      </c>
      <c r="R650" s="10">
        <v>14609</v>
      </c>
      <c r="S650" s="10">
        <v>334</v>
      </c>
      <c r="T650" s="10">
        <v>14943</v>
      </c>
      <c r="U650" s="10">
        <v>0</v>
      </c>
      <c r="V650" s="10">
        <v>14943</v>
      </c>
      <c r="W650" s="10">
        <v>1330</v>
      </c>
      <c r="X650" s="10">
        <v>0</v>
      </c>
      <c r="Y650" s="10">
        <v>15748</v>
      </c>
      <c r="Z650" s="10">
        <v>0</v>
      </c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10">
        <v>0</v>
      </c>
      <c r="AG650" s="10">
        <v>-525</v>
      </c>
      <c r="AH650" s="10"/>
      <c r="AJ650" s="24">
        <f t="shared" si="447"/>
        <v>-0.27745437382001259</v>
      </c>
      <c r="AK650" s="24">
        <f t="shared" si="448"/>
        <v>0.77169297768100165</v>
      </c>
      <c r="AL650" s="24">
        <f t="shared" si="449"/>
        <v>-3.2262029128003439E-2</v>
      </c>
      <c r="AM650" s="24">
        <f t="shared" si="450"/>
        <v>0.23882945248584014</v>
      </c>
      <c r="AN650" s="24">
        <f t="shared" si="451"/>
        <v>7.9609817495280052E-2</v>
      </c>
    </row>
    <row r="651" spans="1:40" x14ac:dyDescent="0.25">
      <c r="A651" s="7" t="s">
        <v>1287</v>
      </c>
      <c r="B651" s="7" t="s">
        <v>1288</v>
      </c>
      <c r="C651" s="8" t="s">
        <v>86</v>
      </c>
      <c r="D651" s="9"/>
      <c r="E651" s="9"/>
      <c r="F651" s="9"/>
      <c r="G651" s="10">
        <v>0</v>
      </c>
      <c r="H651" s="10">
        <v>28</v>
      </c>
      <c r="I651" s="10">
        <v>27</v>
      </c>
      <c r="J651" s="10">
        <v>477</v>
      </c>
      <c r="K651" s="10">
        <v>4676</v>
      </c>
      <c r="L651" s="10">
        <v>18</v>
      </c>
      <c r="M651" s="10">
        <v>578</v>
      </c>
      <c r="N651" s="10">
        <v>1437.25</v>
      </c>
      <c r="O651" s="10">
        <v>0</v>
      </c>
      <c r="P651" s="10">
        <v>0</v>
      </c>
      <c r="Q651" s="10">
        <v>0</v>
      </c>
      <c r="R651" s="10">
        <v>27</v>
      </c>
      <c r="S651" s="10">
        <v>0</v>
      </c>
      <c r="T651" s="10">
        <v>27</v>
      </c>
      <c r="U651" s="10">
        <v>0</v>
      </c>
      <c r="V651" s="10">
        <v>27</v>
      </c>
      <c r="W651" s="10">
        <v>-27</v>
      </c>
      <c r="X651" s="10">
        <v>0</v>
      </c>
      <c r="Y651" s="10">
        <v>28</v>
      </c>
      <c r="Z651" s="10">
        <v>0</v>
      </c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10">
        <v>0</v>
      </c>
      <c r="AG651" s="10">
        <v>28</v>
      </c>
      <c r="AH651" s="10"/>
      <c r="AL651" s="24"/>
    </row>
    <row r="652" spans="1:40" x14ac:dyDescent="0.25">
      <c r="A652" s="7" t="s">
        <v>1289</v>
      </c>
      <c r="B652" s="7" t="s">
        <v>1290</v>
      </c>
      <c r="C652" s="8" t="s">
        <v>86</v>
      </c>
      <c r="D652" s="9"/>
      <c r="E652" s="9"/>
      <c r="F652" s="9"/>
      <c r="G652" s="10">
        <v>0</v>
      </c>
      <c r="H652" s="10">
        <v>14961</v>
      </c>
      <c r="I652" s="10">
        <v>18549</v>
      </c>
      <c r="J652" s="10">
        <v>59772</v>
      </c>
      <c r="K652" s="10">
        <v>9834</v>
      </c>
      <c r="L652" s="10">
        <v>22515</v>
      </c>
      <c r="M652" s="10">
        <v>40353</v>
      </c>
      <c r="N652" s="10">
        <v>33118.5</v>
      </c>
      <c r="O652" s="10">
        <v>14961</v>
      </c>
      <c r="P652" s="10">
        <v>0</v>
      </c>
      <c r="Q652" s="10">
        <v>14961</v>
      </c>
      <c r="R652" s="10">
        <v>18218</v>
      </c>
      <c r="S652" s="10">
        <v>331</v>
      </c>
      <c r="T652" s="10">
        <v>18549</v>
      </c>
      <c r="U652" s="10">
        <v>0</v>
      </c>
      <c r="V652" s="10">
        <v>18549</v>
      </c>
      <c r="W652" s="10">
        <v>-3588</v>
      </c>
      <c r="X652" s="10">
        <v>0</v>
      </c>
      <c r="Y652" s="10">
        <v>14961</v>
      </c>
      <c r="Z652" s="10">
        <v>0</v>
      </c>
      <c r="AA652" s="10">
        <v>0</v>
      </c>
      <c r="AB652" s="10">
        <v>0</v>
      </c>
      <c r="AC652" s="10">
        <v>0</v>
      </c>
      <c r="AD652" s="10">
        <v>0</v>
      </c>
      <c r="AE652" s="10">
        <v>0</v>
      </c>
      <c r="AF652" s="10">
        <v>0</v>
      </c>
      <c r="AG652" s="10">
        <v>0</v>
      </c>
      <c r="AH652" s="10"/>
      <c r="AJ652" s="24">
        <f t="shared" ref="AJ652:AJ655" si="452">(M652-L652)/L652</f>
        <v>0.79227181878747499</v>
      </c>
      <c r="AK652" s="24">
        <f t="shared" ref="AK652:AK655" si="453">(O652-M652)/M652</f>
        <v>-0.62924689614155083</v>
      </c>
      <c r="AL652" s="24">
        <f t="shared" ref="AL652:AL655" si="454">AG652/O652</f>
        <v>0</v>
      </c>
      <c r="AM652" s="24">
        <f t="shared" ref="AM652:AM655" si="455">(Y652-L652)/L652</f>
        <v>-0.33550966022651568</v>
      </c>
      <c r="AN652" s="24">
        <f t="shared" ref="AN652:AN655" si="456">AM652/3</f>
        <v>-0.11183655340883857</v>
      </c>
    </row>
    <row r="653" spans="1:40" x14ac:dyDescent="0.25">
      <c r="A653" s="7" t="s">
        <v>1291</v>
      </c>
      <c r="B653" s="7" t="s">
        <v>1292</v>
      </c>
      <c r="C653" s="8" t="s">
        <v>86</v>
      </c>
      <c r="D653" s="9"/>
      <c r="E653" s="9"/>
      <c r="F653" s="9"/>
      <c r="G653" s="10">
        <v>0</v>
      </c>
      <c r="H653" s="10">
        <v>2257</v>
      </c>
      <c r="I653" s="10">
        <v>6729</v>
      </c>
      <c r="J653" s="10">
        <v>1625</v>
      </c>
      <c r="K653" s="10">
        <v>16525</v>
      </c>
      <c r="L653" s="10">
        <v>3654</v>
      </c>
      <c r="M653" s="10">
        <v>1701</v>
      </c>
      <c r="N653" s="10">
        <v>5876.25</v>
      </c>
      <c r="O653" s="10">
        <v>2257</v>
      </c>
      <c r="P653" s="10">
        <v>0</v>
      </c>
      <c r="Q653" s="10">
        <v>2257</v>
      </c>
      <c r="R653" s="10">
        <v>4530</v>
      </c>
      <c r="S653" s="10">
        <v>2199</v>
      </c>
      <c r="T653" s="10">
        <v>6729</v>
      </c>
      <c r="U653" s="10">
        <v>0</v>
      </c>
      <c r="V653" s="10">
        <v>6729</v>
      </c>
      <c r="W653" s="10">
        <v>-4472</v>
      </c>
      <c r="X653" s="10">
        <v>0</v>
      </c>
      <c r="Y653" s="10">
        <v>2257</v>
      </c>
      <c r="Z653" s="10">
        <v>0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10">
        <v>0</v>
      </c>
      <c r="AG653" s="10">
        <v>0</v>
      </c>
      <c r="AH653" s="10"/>
      <c r="AJ653" s="24">
        <f t="shared" si="452"/>
        <v>-0.53448275862068961</v>
      </c>
      <c r="AK653" s="24">
        <f t="shared" si="453"/>
        <v>0.32686654908877133</v>
      </c>
      <c r="AL653" s="24">
        <f t="shared" si="454"/>
        <v>0</v>
      </c>
      <c r="AM653" s="24">
        <f t="shared" si="455"/>
        <v>-0.38232074438970992</v>
      </c>
      <c r="AN653" s="24">
        <f t="shared" si="456"/>
        <v>-0.12744024812990332</v>
      </c>
    </row>
    <row r="654" spans="1:40" x14ac:dyDescent="0.25">
      <c r="A654" s="7" t="s">
        <v>1293</v>
      </c>
      <c r="B654" s="7" t="s">
        <v>1294</v>
      </c>
      <c r="C654" s="8" t="s">
        <v>86</v>
      </c>
      <c r="D654" s="9"/>
      <c r="E654" s="9"/>
      <c r="F654" s="9"/>
      <c r="G654" s="10">
        <v>0</v>
      </c>
      <c r="H654" s="10">
        <v>1155</v>
      </c>
      <c r="I654" s="10">
        <v>1000</v>
      </c>
      <c r="J654" s="10">
        <v>762</v>
      </c>
      <c r="K654" s="10">
        <v>2707</v>
      </c>
      <c r="L654" s="10">
        <v>91</v>
      </c>
      <c r="M654" s="10">
        <v>0</v>
      </c>
      <c r="N654" s="10">
        <v>890</v>
      </c>
      <c r="O654" s="10">
        <v>1155</v>
      </c>
      <c r="P654" s="10">
        <v>0</v>
      </c>
      <c r="Q654" s="10">
        <v>1155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10">
        <v>1155</v>
      </c>
      <c r="X654" s="10">
        <v>0</v>
      </c>
      <c r="Y654" s="10">
        <v>1155</v>
      </c>
      <c r="Z654" s="10">
        <v>0</v>
      </c>
      <c r="AA654" s="10">
        <v>0</v>
      </c>
      <c r="AB654" s="10">
        <v>0</v>
      </c>
      <c r="AC654" s="10">
        <v>0</v>
      </c>
      <c r="AD654" s="10">
        <v>0</v>
      </c>
      <c r="AE654" s="10">
        <v>0</v>
      </c>
      <c r="AF654" s="10">
        <v>0</v>
      </c>
      <c r="AG654" s="10">
        <v>0</v>
      </c>
      <c r="AH654" s="10"/>
      <c r="AJ654" s="24">
        <f t="shared" si="452"/>
        <v>-1</v>
      </c>
      <c r="AK654" s="24" t="e">
        <f t="shared" si="453"/>
        <v>#DIV/0!</v>
      </c>
      <c r="AL654" s="24">
        <f t="shared" si="454"/>
        <v>0</v>
      </c>
      <c r="AM654" s="24">
        <f t="shared" si="455"/>
        <v>11.692307692307692</v>
      </c>
      <c r="AN654" s="24">
        <f t="shared" si="456"/>
        <v>3.8974358974358974</v>
      </c>
    </row>
    <row r="655" spans="1:40" x14ac:dyDescent="0.25">
      <c r="A655" s="7" t="s">
        <v>1295</v>
      </c>
      <c r="B655" s="7" t="s">
        <v>1296</v>
      </c>
      <c r="C655" s="8" t="s">
        <v>86</v>
      </c>
      <c r="D655" s="9"/>
      <c r="E655" s="9"/>
      <c r="F655" s="9"/>
      <c r="G655" s="10">
        <v>0</v>
      </c>
      <c r="H655" s="10">
        <v>11024</v>
      </c>
      <c r="I655" s="10">
        <v>7531</v>
      </c>
      <c r="J655" s="10">
        <v>13408</v>
      </c>
      <c r="K655" s="10">
        <v>10412</v>
      </c>
      <c r="L655" s="10">
        <v>10342</v>
      </c>
      <c r="M655" s="10">
        <v>16208</v>
      </c>
      <c r="N655" s="10">
        <v>12592.5</v>
      </c>
      <c r="O655" s="10">
        <v>9974</v>
      </c>
      <c r="P655" s="10">
        <v>0</v>
      </c>
      <c r="Q655" s="10">
        <v>9974</v>
      </c>
      <c r="R655" s="10">
        <v>7531</v>
      </c>
      <c r="S655" s="10">
        <v>0</v>
      </c>
      <c r="T655" s="10">
        <v>7531</v>
      </c>
      <c r="U655" s="10">
        <v>0</v>
      </c>
      <c r="V655" s="10">
        <v>7531</v>
      </c>
      <c r="W655" s="10">
        <v>2443</v>
      </c>
      <c r="X655" s="10">
        <v>0</v>
      </c>
      <c r="Y655" s="10">
        <v>11024</v>
      </c>
      <c r="Z655" s="10">
        <v>0</v>
      </c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10">
        <v>0</v>
      </c>
      <c r="AG655" s="10">
        <v>1050</v>
      </c>
      <c r="AH655" s="10"/>
      <c r="AJ655" s="24">
        <f t="shared" si="452"/>
        <v>0.56720170179849161</v>
      </c>
      <c r="AK655" s="24">
        <f t="shared" si="453"/>
        <v>-0.38462487660414613</v>
      </c>
      <c r="AL655" s="24">
        <f t="shared" si="454"/>
        <v>0.10527371165029076</v>
      </c>
      <c r="AM655" s="24">
        <f t="shared" si="455"/>
        <v>6.5944691549023396E-2</v>
      </c>
      <c r="AN655" s="24">
        <f t="shared" si="456"/>
        <v>2.1981563849674465E-2</v>
      </c>
    </row>
    <row r="656" spans="1:40" x14ac:dyDescent="0.25">
      <c r="A656" s="7" t="s">
        <v>1297</v>
      </c>
      <c r="B656" s="7" t="s">
        <v>1298</v>
      </c>
      <c r="C656" s="8" t="s">
        <v>86</v>
      </c>
      <c r="D656" s="9"/>
      <c r="E656" s="9"/>
      <c r="F656" s="9"/>
      <c r="G656" s="10">
        <v>0</v>
      </c>
      <c r="H656" s="10">
        <v>0</v>
      </c>
      <c r="I656" s="10">
        <v>0</v>
      </c>
      <c r="J656" s="10">
        <v>48</v>
      </c>
      <c r="K656" s="10">
        <v>0</v>
      </c>
      <c r="L656" s="10">
        <v>0</v>
      </c>
      <c r="M656" s="10">
        <v>9200</v>
      </c>
      <c r="N656" s="10">
        <v>2312</v>
      </c>
      <c r="O656" s="10">
        <v>0</v>
      </c>
      <c r="P656" s="10">
        <v>0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10">
        <v>0</v>
      </c>
      <c r="AG656" s="10">
        <v>0</v>
      </c>
      <c r="AH656" s="10"/>
      <c r="AL656" s="24"/>
    </row>
    <row r="657" spans="1:40" x14ac:dyDescent="0.25">
      <c r="A657" s="7" t="s">
        <v>1299</v>
      </c>
      <c r="B657" s="7" t="s">
        <v>1300</v>
      </c>
      <c r="C657" s="8" t="s">
        <v>86</v>
      </c>
      <c r="D657" s="9"/>
      <c r="E657" s="9"/>
      <c r="F657" s="9"/>
      <c r="G657" s="10">
        <v>0</v>
      </c>
      <c r="H657" s="10">
        <v>0</v>
      </c>
      <c r="I657" s="10">
        <v>19</v>
      </c>
      <c r="J657" s="10">
        <v>273</v>
      </c>
      <c r="K657" s="10">
        <v>261</v>
      </c>
      <c r="L657" s="10">
        <v>105</v>
      </c>
      <c r="M657" s="10">
        <v>0</v>
      </c>
      <c r="N657" s="10">
        <v>159.75</v>
      </c>
      <c r="O657" s="10">
        <v>0</v>
      </c>
      <c r="P657" s="10">
        <v>0</v>
      </c>
      <c r="Q657" s="10">
        <v>0</v>
      </c>
      <c r="R657" s="10">
        <v>65</v>
      </c>
      <c r="S657" s="10">
        <v>0</v>
      </c>
      <c r="T657" s="10">
        <v>65</v>
      </c>
      <c r="U657" s="10">
        <v>0</v>
      </c>
      <c r="V657" s="10">
        <v>65</v>
      </c>
      <c r="W657" s="10">
        <v>-65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10">
        <v>0</v>
      </c>
      <c r="AG657" s="10">
        <v>0</v>
      </c>
      <c r="AH657" s="10"/>
      <c r="AL657" s="24"/>
    </row>
    <row r="658" spans="1:40" x14ac:dyDescent="0.25">
      <c r="A658" s="7" t="s">
        <v>1301</v>
      </c>
      <c r="B658" s="7" t="s">
        <v>1302</v>
      </c>
      <c r="C658" s="8" t="s">
        <v>86</v>
      </c>
      <c r="D658" s="9"/>
      <c r="E658" s="9"/>
      <c r="F658" s="9"/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10">
        <v>0</v>
      </c>
      <c r="AG658" s="10">
        <v>0</v>
      </c>
      <c r="AH658" s="10"/>
      <c r="AL658" s="24"/>
    </row>
    <row r="659" spans="1:40" x14ac:dyDescent="0.25">
      <c r="A659" s="7" t="s">
        <v>1303</v>
      </c>
      <c r="B659" s="7" t="s">
        <v>1304</v>
      </c>
      <c r="C659" s="8" t="s">
        <v>86</v>
      </c>
      <c r="D659" s="9"/>
      <c r="E659" s="9"/>
      <c r="F659" s="9"/>
      <c r="G659" s="10">
        <v>0</v>
      </c>
      <c r="H659" s="10">
        <v>28036</v>
      </c>
      <c r="I659" s="10">
        <v>26071</v>
      </c>
      <c r="J659" s="10">
        <v>21765</v>
      </c>
      <c r="K659" s="10">
        <v>27130</v>
      </c>
      <c r="L659" s="10">
        <v>26882</v>
      </c>
      <c r="M659" s="10">
        <v>30119</v>
      </c>
      <c r="N659" s="10">
        <v>26474</v>
      </c>
      <c r="O659" s="10">
        <v>28036</v>
      </c>
      <c r="P659" s="10">
        <v>0</v>
      </c>
      <c r="Q659" s="10">
        <v>28036</v>
      </c>
      <c r="R659" s="10">
        <v>26071</v>
      </c>
      <c r="S659" s="10">
        <v>0</v>
      </c>
      <c r="T659" s="10">
        <v>26071</v>
      </c>
      <c r="U659" s="10">
        <v>0</v>
      </c>
      <c r="V659" s="10">
        <v>26071</v>
      </c>
      <c r="W659" s="10">
        <v>1965</v>
      </c>
      <c r="X659" s="10">
        <v>0</v>
      </c>
      <c r="Y659" s="10">
        <v>28036</v>
      </c>
      <c r="Z659" s="10">
        <v>0</v>
      </c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10">
        <v>0</v>
      </c>
      <c r="AG659" s="10">
        <v>0</v>
      </c>
      <c r="AH659" s="10"/>
      <c r="AJ659" s="24">
        <f t="shared" ref="AJ659" si="457">(M659-L659)/L659</f>
        <v>0.1204151476824641</v>
      </c>
      <c r="AK659" s="24">
        <f t="shared" ref="AK659" si="458">(O659-M659)/M659</f>
        <v>-6.9159002622929053E-2</v>
      </c>
      <c r="AL659" s="24">
        <f t="shared" ref="AL659" si="459">AG659/O659</f>
        <v>0</v>
      </c>
      <c r="AM659" s="24">
        <f t="shared" ref="AM659" si="460">(Y659-L659)/L659</f>
        <v>4.292835354512313E-2</v>
      </c>
      <c r="AN659" s="24">
        <f t="shared" ref="AN659" si="461">AM659/3</f>
        <v>1.430945118170771E-2</v>
      </c>
    </row>
    <row r="660" spans="1:40" x14ac:dyDescent="0.25">
      <c r="A660" s="7" t="s">
        <v>1305</v>
      </c>
      <c r="B660" s="7" t="s">
        <v>1306</v>
      </c>
      <c r="C660" s="8" t="s">
        <v>86</v>
      </c>
      <c r="D660" s="9"/>
      <c r="E660" s="9"/>
      <c r="F660" s="9"/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10">
        <v>0</v>
      </c>
      <c r="AG660" s="10">
        <v>0</v>
      </c>
      <c r="AH660" s="10"/>
      <c r="AL660" s="24"/>
    </row>
    <row r="661" spans="1:40" x14ac:dyDescent="0.25">
      <c r="A661" s="7" t="s">
        <v>1307</v>
      </c>
      <c r="B661" s="7" t="s">
        <v>1308</v>
      </c>
      <c r="C661" s="8" t="s">
        <v>86</v>
      </c>
      <c r="D661" s="9"/>
      <c r="E661" s="9"/>
      <c r="F661" s="9"/>
      <c r="G661" s="10">
        <v>0</v>
      </c>
      <c r="H661" s="10">
        <v>5249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0</v>
      </c>
      <c r="O661" s="10">
        <v>5249</v>
      </c>
      <c r="P661" s="10">
        <v>0</v>
      </c>
      <c r="Q661" s="10">
        <v>5249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5249</v>
      </c>
      <c r="X661" s="10" t="s">
        <v>1309</v>
      </c>
      <c r="Y661" s="10">
        <v>5249</v>
      </c>
      <c r="Z661" s="10">
        <v>0</v>
      </c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10">
        <v>0</v>
      </c>
      <c r="AG661" s="10">
        <v>0</v>
      </c>
      <c r="AH661" s="10"/>
      <c r="AJ661" s="24" t="e">
        <f t="shared" ref="AJ661:AJ664" si="462">(M661-L661)/L661</f>
        <v>#DIV/0!</v>
      </c>
      <c r="AK661" s="24" t="e">
        <f t="shared" ref="AK661:AK664" si="463">(O661-M661)/M661</f>
        <v>#DIV/0!</v>
      </c>
      <c r="AL661" s="24">
        <f t="shared" ref="AL661:AL664" si="464">AG661/O661</f>
        <v>0</v>
      </c>
      <c r="AM661" s="24" t="e">
        <f t="shared" ref="AM661:AM664" si="465">(Y661-L661)/L661</f>
        <v>#DIV/0!</v>
      </c>
      <c r="AN661" s="24" t="e">
        <f t="shared" ref="AN661:AN664" si="466">AM661/3</f>
        <v>#DIV/0!</v>
      </c>
    </row>
    <row r="662" spans="1:40" x14ac:dyDescent="0.25">
      <c r="A662" s="12" t="s">
        <v>1203</v>
      </c>
      <c r="B662" s="13" t="s">
        <v>286</v>
      </c>
      <c r="C662" s="13"/>
      <c r="D662" s="14">
        <v>0</v>
      </c>
      <c r="E662" s="14">
        <v>0</v>
      </c>
      <c r="F662" s="14">
        <v>0</v>
      </c>
      <c r="G662" s="14">
        <v>0</v>
      </c>
      <c r="H662" s="14">
        <v>165709</v>
      </c>
      <c r="I662" s="14">
        <v>118737</v>
      </c>
      <c r="J662" s="14">
        <v>140557</v>
      </c>
      <c r="K662" s="14">
        <v>417241</v>
      </c>
      <c r="L662" s="14">
        <v>129148</v>
      </c>
      <c r="M662" s="14">
        <v>138070</v>
      </c>
      <c r="N662" s="14">
        <v>206254</v>
      </c>
      <c r="O662" s="14">
        <v>161474</v>
      </c>
      <c r="P662" s="14">
        <v>0</v>
      </c>
      <c r="Q662" s="14">
        <v>161474</v>
      </c>
      <c r="R662" s="14">
        <v>100300</v>
      </c>
      <c r="S662" s="14">
        <v>19367</v>
      </c>
      <c r="T662" s="14">
        <v>119667</v>
      </c>
      <c r="U662" s="14">
        <v>0</v>
      </c>
      <c r="V662" s="14">
        <v>119667</v>
      </c>
      <c r="W662" s="14">
        <v>41807</v>
      </c>
      <c r="X662" s="14">
        <v>0</v>
      </c>
      <c r="Y662" s="14">
        <v>165709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14">
        <v>4235</v>
      </c>
      <c r="AH662" s="14">
        <v>0</v>
      </c>
      <c r="AJ662" s="24">
        <f t="shared" si="462"/>
        <v>6.9083532071731651E-2</v>
      </c>
      <c r="AK662" s="24">
        <f t="shared" si="463"/>
        <v>0.16950822046787861</v>
      </c>
      <c r="AL662" s="24">
        <f t="shared" si="464"/>
        <v>2.6227132541461782E-2</v>
      </c>
      <c r="AM662" s="24">
        <f t="shared" si="465"/>
        <v>0.28309381484808127</v>
      </c>
      <c r="AN662" s="24">
        <f t="shared" si="466"/>
        <v>9.4364604949360428E-2</v>
      </c>
    </row>
    <row r="663" spans="1:40" ht="15.75" thickBot="1" x14ac:dyDescent="0.3">
      <c r="A663" s="15" t="s">
        <v>1310</v>
      </c>
      <c r="B663" s="16" t="s">
        <v>1311</v>
      </c>
      <c r="C663" s="16"/>
      <c r="D663" s="17">
        <v>0</v>
      </c>
      <c r="E663" s="17">
        <v>0</v>
      </c>
      <c r="F663" s="17">
        <v>0</v>
      </c>
      <c r="G663" s="17">
        <v>0</v>
      </c>
      <c r="H663" s="17">
        <v>165709</v>
      </c>
      <c r="I663" s="17">
        <v>118737</v>
      </c>
      <c r="J663" s="17">
        <v>140557</v>
      </c>
      <c r="K663" s="17">
        <v>417241</v>
      </c>
      <c r="L663" s="17">
        <v>129148</v>
      </c>
      <c r="M663" s="17">
        <v>138070</v>
      </c>
      <c r="N663" s="17">
        <v>206254</v>
      </c>
      <c r="O663" s="17">
        <v>161474</v>
      </c>
      <c r="P663" s="17">
        <v>0</v>
      </c>
      <c r="Q663" s="17">
        <v>161474</v>
      </c>
      <c r="R663" s="17">
        <v>100300</v>
      </c>
      <c r="S663" s="17">
        <v>19367</v>
      </c>
      <c r="T663" s="17">
        <v>119667</v>
      </c>
      <c r="U663" s="17">
        <v>0</v>
      </c>
      <c r="V663" s="17">
        <v>119667</v>
      </c>
      <c r="W663" s="17">
        <v>41807</v>
      </c>
      <c r="X663" s="17">
        <v>0</v>
      </c>
      <c r="Y663" s="17">
        <v>165709</v>
      </c>
      <c r="Z663" s="17">
        <v>0</v>
      </c>
      <c r="AA663" s="17">
        <v>0</v>
      </c>
      <c r="AB663" s="17">
        <v>0</v>
      </c>
      <c r="AC663" s="17">
        <v>0</v>
      </c>
      <c r="AD663" s="17">
        <v>0</v>
      </c>
      <c r="AE663" s="17">
        <v>0</v>
      </c>
      <c r="AF663" s="17">
        <v>0</v>
      </c>
      <c r="AG663" s="17">
        <v>4235</v>
      </c>
      <c r="AH663" s="17">
        <v>0</v>
      </c>
      <c r="AJ663" s="24">
        <f t="shared" si="462"/>
        <v>6.9083532071731651E-2</v>
      </c>
      <c r="AK663" s="24">
        <f t="shared" si="463"/>
        <v>0.16950822046787861</v>
      </c>
      <c r="AL663" s="24">
        <f t="shared" si="464"/>
        <v>2.6227132541461782E-2</v>
      </c>
      <c r="AM663" s="24">
        <f t="shared" si="465"/>
        <v>0.28309381484808127</v>
      </c>
      <c r="AN663" s="24">
        <f t="shared" si="466"/>
        <v>9.4364604949360428E-2</v>
      </c>
    </row>
    <row r="664" spans="1:40" ht="15.75" thickTop="1" x14ac:dyDescent="0.25">
      <c r="A664" s="7" t="s">
        <v>1312</v>
      </c>
      <c r="B664" s="7" t="s">
        <v>1313</v>
      </c>
      <c r="C664" s="8" t="s">
        <v>86</v>
      </c>
      <c r="D664" s="9"/>
      <c r="E664" s="9"/>
      <c r="F664" s="9"/>
      <c r="G664" s="10">
        <v>0</v>
      </c>
      <c r="H664" s="10">
        <v>15826</v>
      </c>
      <c r="I664" s="10">
        <v>5916</v>
      </c>
      <c r="J664" s="10">
        <v>7581</v>
      </c>
      <c r="K664" s="10">
        <v>7026</v>
      </c>
      <c r="L664" s="10">
        <v>2886</v>
      </c>
      <c r="M664" s="10">
        <v>0</v>
      </c>
      <c r="N664" s="10">
        <v>4373.25</v>
      </c>
      <c r="O664" s="10">
        <v>16030</v>
      </c>
      <c r="P664" s="10">
        <v>0</v>
      </c>
      <c r="Q664" s="10">
        <v>16030</v>
      </c>
      <c r="R664" s="10">
        <v>6726</v>
      </c>
      <c r="S664" s="10">
        <v>0</v>
      </c>
      <c r="T664" s="10">
        <v>6726</v>
      </c>
      <c r="U664" s="10">
        <v>0</v>
      </c>
      <c r="V664" s="10">
        <v>6726</v>
      </c>
      <c r="W664" s="10">
        <v>9304</v>
      </c>
      <c r="X664" s="10">
        <v>0</v>
      </c>
      <c r="Y664" s="10">
        <v>15826</v>
      </c>
      <c r="Z664" s="10">
        <v>0</v>
      </c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10">
        <v>0</v>
      </c>
      <c r="AG664" s="10">
        <v>-204</v>
      </c>
      <c r="AH664" s="10"/>
      <c r="AJ664" s="24">
        <f t="shared" si="462"/>
        <v>-1</v>
      </c>
      <c r="AK664" s="24" t="e">
        <f t="shared" si="463"/>
        <v>#DIV/0!</v>
      </c>
      <c r="AL664" s="24">
        <f t="shared" si="464"/>
        <v>-1.272613849033063E-2</v>
      </c>
      <c r="AM664" s="24">
        <f t="shared" si="465"/>
        <v>4.4837144837144836</v>
      </c>
      <c r="AN664" s="24">
        <f t="shared" si="466"/>
        <v>1.4945714945714945</v>
      </c>
    </row>
    <row r="665" spans="1:40" x14ac:dyDescent="0.25">
      <c r="A665" s="7" t="s">
        <v>1314</v>
      </c>
      <c r="B665" s="7" t="s">
        <v>1315</v>
      </c>
      <c r="C665" s="8" t="s">
        <v>86</v>
      </c>
      <c r="D665" s="9"/>
      <c r="E665" s="9"/>
      <c r="F665" s="9"/>
      <c r="G665" s="10">
        <v>0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10">
        <v>0</v>
      </c>
      <c r="AG665" s="10">
        <v>0</v>
      </c>
      <c r="AH665" s="10"/>
      <c r="AL665" s="24"/>
    </row>
    <row r="666" spans="1:40" x14ac:dyDescent="0.25">
      <c r="A666" s="7" t="s">
        <v>1316</v>
      </c>
      <c r="B666" s="7" t="s">
        <v>1317</v>
      </c>
      <c r="C666" s="8" t="s">
        <v>86</v>
      </c>
      <c r="D666" s="9"/>
      <c r="E666" s="9"/>
      <c r="F666" s="9"/>
      <c r="G666" s="10">
        <v>0</v>
      </c>
      <c r="H666" s="10">
        <v>500</v>
      </c>
      <c r="I666" s="10">
        <v>0</v>
      </c>
      <c r="J666" s="10">
        <v>1108</v>
      </c>
      <c r="K666" s="10">
        <v>1147</v>
      </c>
      <c r="L666" s="10">
        <v>1183</v>
      </c>
      <c r="M666" s="10">
        <v>0</v>
      </c>
      <c r="N666" s="10">
        <v>859.5</v>
      </c>
      <c r="O666" s="10">
        <v>1000</v>
      </c>
      <c r="P666" s="10">
        <v>0</v>
      </c>
      <c r="Q666" s="10">
        <v>1000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10">
        <v>1000</v>
      </c>
      <c r="X666" s="10">
        <v>0</v>
      </c>
      <c r="Y666" s="10">
        <v>500</v>
      </c>
      <c r="Z666" s="10">
        <v>0</v>
      </c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10">
        <v>0</v>
      </c>
      <c r="AG666" s="10">
        <v>-500</v>
      </c>
      <c r="AH666" s="10"/>
      <c r="AJ666" s="24">
        <f t="shared" ref="AJ666:AJ667" si="467">(M666-L666)/L666</f>
        <v>-1</v>
      </c>
      <c r="AK666" s="24" t="e">
        <f t="shared" ref="AK666:AK667" si="468">(O666-M666)/M666</f>
        <v>#DIV/0!</v>
      </c>
      <c r="AL666" s="24">
        <f t="shared" ref="AL666:AL667" si="469">AG666/O666</f>
        <v>-0.5</v>
      </c>
      <c r="AM666" s="24">
        <f t="shared" ref="AM666:AM667" si="470">(Y666-L666)/L666</f>
        <v>-0.57734573119188504</v>
      </c>
      <c r="AN666" s="24">
        <f t="shared" ref="AN666:AN667" si="471">AM666/3</f>
        <v>-0.19244857706396168</v>
      </c>
    </row>
    <row r="667" spans="1:40" x14ac:dyDescent="0.25">
      <c r="A667" s="7" t="s">
        <v>1318</v>
      </c>
      <c r="B667" s="7" t="s">
        <v>805</v>
      </c>
      <c r="C667" s="8" t="s">
        <v>86</v>
      </c>
      <c r="D667" s="9"/>
      <c r="E667" s="9"/>
      <c r="F667" s="9"/>
      <c r="G667" s="10">
        <v>0</v>
      </c>
      <c r="H667" s="10">
        <v>3592</v>
      </c>
      <c r="I667" s="10">
        <v>0</v>
      </c>
      <c r="J667" s="10">
        <v>0</v>
      </c>
      <c r="K667" s="10">
        <v>0</v>
      </c>
      <c r="L667" s="10">
        <v>0</v>
      </c>
      <c r="M667" s="10">
        <v>0</v>
      </c>
      <c r="N667" s="10">
        <v>0</v>
      </c>
      <c r="O667" s="10">
        <v>3747</v>
      </c>
      <c r="P667" s="10">
        <v>0</v>
      </c>
      <c r="Q667" s="10">
        <v>3747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3747</v>
      </c>
      <c r="X667" s="10">
        <v>0</v>
      </c>
      <c r="Y667" s="10">
        <v>3592</v>
      </c>
      <c r="Z667" s="10">
        <v>0</v>
      </c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10">
        <v>0</v>
      </c>
      <c r="AG667" s="10">
        <v>-155</v>
      </c>
      <c r="AH667" s="10"/>
      <c r="AJ667" s="24" t="e">
        <f t="shared" si="467"/>
        <v>#DIV/0!</v>
      </c>
      <c r="AK667" s="24" t="e">
        <f t="shared" si="468"/>
        <v>#DIV/0!</v>
      </c>
      <c r="AL667" s="24">
        <f t="shared" si="469"/>
        <v>-4.1366426474512941E-2</v>
      </c>
      <c r="AM667" s="24" t="e">
        <f t="shared" si="470"/>
        <v>#DIV/0!</v>
      </c>
      <c r="AN667" s="24" t="e">
        <f t="shared" si="471"/>
        <v>#DIV/0!</v>
      </c>
    </row>
    <row r="668" spans="1:40" x14ac:dyDescent="0.25">
      <c r="A668" s="19" t="s">
        <v>1319</v>
      </c>
      <c r="B668" s="19" t="s">
        <v>502</v>
      </c>
      <c r="C668" s="8" t="s">
        <v>86</v>
      </c>
      <c r="D668" s="9"/>
      <c r="E668" s="9"/>
      <c r="F668" s="9"/>
      <c r="G668" s="10">
        <v>0</v>
      </c>
      <c r="H668" s="10">
        <v>0</v>
      </c>
      <c r="I668" s="10">
        <v>0</v>
      </c>
      <c r="J668" s="10">
        <v>360</v>
      </c>
      <c r="K668" s="10">
        <v>351</v>
      </c>
      <c r="L668" s="10">
        <v>141</v>
      </c>
      <c r="M668" s="10">
        <v>0</v>
      </c>
      <c r="N668" s="10">
        <v>213</v>
      </c>
      <c r="O668" s="10">
        <v>0</v>
      </c>
      <c r="P668" s="10">
        <v>0</v>
      </c>
      <c r="Q668" s="10">
        <v>0</v>
      </c>
      <c r="R668" s="10">
        <v>242</v>
      </c>
      <c r="S668" s="10">
        <v>0</v>
      </c>
      <c r="T668" s="10">
        <v>242</v>
      </c>
      <c r="U668" s="10">
        <v>0</v>
      </c>
      <c r="V668" s="10">
        <v>242</v>
      </c>
      <c r="W668" s="10">
        <v>-242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10">
        <v>0</v>
      </c>
      <c r="AG668" s="10">
        <v>0</v>
      </c>
      <c r="AH668" s="10"/>
      <c r="AL668" s="24"/>
    </row>
    <row r="669" spans="1:40" x14ac:dyDescent="0.25">
      <c r="A669" s="19" t="s">
        <v>1320</v>
      </c>
      <c r="B669" s="19" t="s">
        <v>504</v>
      </c>
      <c r="C669" s="8" t="s">
        <v>86</v>
      </c>
      <c r="D669" s="9"/>
      <c r="E669" s="9"/>
      <c r="F669" s="9"/>
      <c r="G669" s="10">
        <v>0</v>
      </c>
      <c r="H669" s="10">
        <v>0</v>
      </c>
      <c r="I669" s="10">
        <v>0</v>
      </c>
      <c r="J669" s="10">
        <v>329</v>
      </c>
      <c r="K669" s="10">
        <v>349</v>
      </c>
      <c r="L669" s="10">
        <v>267</v>
      </c>
      <c r="M669" s="10">
        <v>0</v>
      </c>
      <c r="N669" s="10">
        <v>236.25</v>
      </c>
      <c r="O669" s="10">
        <v>0</v>
      </c>
      <c r="P669" s="10">
        <v>0</v>
      </c>
      <c r="Q669" s="10">
        <v>0</v>
      </c>
      <c r="R669" s="10">
        <v>79</v>
      </c>
      <c r="S669" s="10">
        <v>0</v>
      </c>
      <c r="T669" s="10">
        <v>79</v>
      </c>
      <c r="U669" s="10">
        <v>0</v>
      </c>
      <c r="V669" s="10">
        <v>79</v>
      </c>
      <c r="W669" s="10">
        <v>-79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10">
        <v>0</v>
      </c>
      <c r="AG669" s="10">
        <v>0</v>
      </c>
      <c r="AH669" s="10"/>
      <c r="AL669" s="24"/>
    </row>
    <row r="670" spans="1:40" x14ac:dyDescent="0.25">
      <c r="A670" s="19" t="s">
        <v>1321</v>
      </c>
      <c r="B670" s="19" t="s">
        <v>506</v>
      </c>
      <c r="C670" s="8" t="s">
        <v>86</v>
      </c>
      <c r="D670" s="9"/>
      <c r="E670" s="9"/>
      <c r="F670" s="9"/>
      <c r="G670" s="10">
        <v>0</v>
      </c>
      <c r="H670" s="10">
        <v>0</v>
      </c>
      <c r="I670" s="10">
        <v>0</v>
      </c>
      <c r="J670" s="10">
        <v>69</v>
      </c>
      <c r="K670" s="10">
        <v>73</v>
      </c>
      <c r="L670" s="10">
        <v>56</v>
      </c>
      <c r="M670" s="10">
        <v>0</v>
      </c>
      <c r="N670" s="10">
        <v>49.5</v>
      </c>
      <c r="O670" s="10">
        <v>0</v>
      </c>
      <c r="P670" s="10">
        <v>0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10">
        <v>0</v>
      </c>
      <c r="AG670" s="10">
        <v>0</v>
      </c>
      <c r="AH670" s="10"/>
      <c r="AL670" s="24"/>
    </row>
    <row r="671" spans="1:40" x14ac:dyDescent="0.25">
      <c r="A671" s="19" t="s">
        <v>1322</v>
      </c>
      <c r="B671" s="19" t="s">
        <v>1052</v>
      </c>
      <c r="C671" s="8" t="s">
        <v>86</v>
      </c>
      <c r="D671" s="9"/>
      <c r="E671" s="9"/>
      <c r="F671" s="9"/>
      <c r="G671" s="10">
        <v>0</v>
      </c>
      <c r="H671" s="10">
        <v>0</v>
      </c>
      <c r="I671" s="10">
        <v>0</v>
      </c>
      <c r="J671" s="10">
        <v>56</v>
      </c>
      <c r="K671" s="10">
        <v>56</v>
      </c>
      <c r="L671" s="10">
        <v>28</v>
      </c>
      <c r="M671" s="10">
        <v>0</v>
      </c>
      <c r="N671" s="10">
        <v>35</v>
      </c>
      <c r="O671" s="10">
        <v>0</v>
      </c>
      <c r="P671" s="10">
        <v>0</v>
      </c>
      <c r="Q671" s="10">
        <v>0</v>
      </c>
      <c r="R671" s="10">
        <v>39</v>
      </c>
      <c r="S671" s="10">
        <v>0</v>
      </c>
      <c r="T671" s="10">
        <v>39</v>
      </c>
      <c r="U671" s="10">
        <v>0</v>
      </c>
      <c r="V671" s="10">
        <v>39</v>
      </c>
      <c r="W671" s="10">
        <v>-39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10">
        <v>0</v>
      </c>
      <c r="AG671" s="10">
        <v>0</v>
      </c>
      <c r="AH671" s="10"/>
      <c r="AL671" s="24"/>
    </row>
    <row r="672" spans="1:40" x14ac:dyDescent="0.25">
      <c r="A672" s="19" t="s">
        <v>1323</v>
      </c>
      <c r="B672" s="19" t="s">
        <v>510</v>
      </c>
      <c r="C672" s="8" t="s">
        <v>86</v>
      </c>
      <c r="D672" s="9"/>
      <c r="E672" s="9"/>
      <c r="F672" s="9"/>
      <c r="G672" s="10">
        <v>0</v>
      </c>
      <c r="H672" s="10">
        <v>0</v>
      </c>
      <c r="I672" s="10">
        <v>0</v>
      </c>
      <c r="J672" s="10">
        <v>379</v>
      </c>
      <c r="K672" s="10">
        <v>373</v>
      </c>
      <c r="L672" s="10">
        <v>185</v>
      </c>
      <c r="M672" s="10">
        <v>0</v>
      </c>
      <c r="N672" s="10">
        <v>234.25</v>
      </c>
      <c r="O672" s="10">
        <v>0</v>
      </c>
      <c r="P672" s="10">
        <v>0</v>
      </c>
      <c r="Q672" s="10">
        <v>0</v>
      </c>
      <c r="R672" s="10">
        <v>255</v>
      </c>
      <c r="S672" s="10">
        <v>0</v>
      </c>
      <c r="T672" s="10">
        <v>255</v>
      </c>
      <c r="U672" s="10">
        <v>0</v>
      </c>
      <c r="V672" s="10">
        <v>255</v>
      </c>
      <c r="W672" s="10">
        <v>-255</v>
      </c>
      <c r="X672" s="10">
        <v>0</v>
      </c>
      <c r="Y672" s="10">
        <v>0</v>
      </c>
      <c r="Z672" s="10">
        <v>0</v>
      </c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10">
        <v>0</v>
      </c>
      <c r="AG672" s="10">
        <v>0</v>
      </c>
      <c r="AH672" s="10"/>
      <c r="AL672" s="24"/>
    </row>
    <row r="673" spans="1:40" x14ac:dyDescent="0.25">
      <c r="A673" s="19" t="s">
        <v>1324</v>
      </c>
      <c r="B673" s="19" t="s">
        <v>1325</v>
      </c>
      <c r="C673" s="8" t="s">
        <v>86</v>
      </c>
      <c r="D673" s="9"/>
      <c r="E673" s="9"/>
      <c r="F673" s="9"/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10">
        <v>0</v>
      </c>
      <c r="AG673" s="10">
        <v>0</v>
      </c>
      <c r="AH673" s="10"/>
      <c r="AL673" s="24"/>
    </row>
    <row r="674" spans="1:40" x14ac:dyDescent="0.25">
      <c r="A674" s="19" t="s">
        <v>1326</v>
      </c>
      <c r="B674" s="19" t="s">
        <v>514</v>
      </c>
      <c r="C674" s="8" t="s">
        <v>86</v>
      </c>
      <c r="D674" s="9"/>
      <c r="E674" s="9"/>
      <c r="F674" s="9"/>
      <c r="G674" s="10">
        <v>0</v>
      </c>
      <c r="H674" s="10">
        <v>0</v>
      </c>
      <c r="I674" s="10">
        <v>0</v>
      </c>
      <c r="J674" s="10">
        <v>261</v>
      </c>
      <c r="K674" s="10">
        <v>218</v>
      </c>
      <c r="L674" s="10">
        <v>85</v>
      </c>
      <c r="M674" s="10">
        <v>0</v>
      </c>
      <c r="N674" s="10">
        <v>141</v>
      </c>
      <c r="O674" s="10">
        <v>0</v>
      </c>
      <c r="P674" s="10">
        <v>0</v>
      </c>
      <c r="Q674" s="10">
        <v>0</v>
      </c>
      <c r="R674" s="10">
        <v>83</v>
      </c>
      <c r="S674" s="10">
        <v>0</v>
      </c>
      <c r="T674" s="10">
        <v>83</v>
      </c>
      <c r="U674" s="10">
        <v>0</v>
      </c>
      <c r="V674" s="10">
        <v>83</v>
      </c>
      <c r="W674" s="10">
        <v>-83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10">
        <v>0</v>
      </c>
      <c r="AG674" s="10">
        <v>0</v>
      </c>
      <c r="AH674" s="10"/>
      <c r="AL674" s="24"/>
    </row>
    <row r="675" spans="1:40" x14ac:dyDescent="0.25">
      <c r="A675" s="19" t="s">
        <v>1327</v>
      </c>
      <c r="B675" s="19" t="s">
        <v>516</v>
      </c>
      <c r="C675" s="8" t="s">
        <v>86</v>
      </c>
      <c r="D675" s="9"/>
      <c r="E675" s="9"/>
      <c r="F675" s="9"/>
      <c r="G675" s="10">
        <v>0</v>
      </c>
      <c r="H675" s="10">
        <v>0</v>
      </c>
      <c r="I675" s="10">
        <v>0</v>
      </c>
      <c r="J675" s="10">
        <v>196</v>
      </c>
      <c r="K675" s="10">
        <v>560</v>
      </c>
      <c r="L675" s="10">
        <v>242</v>
      </c>
      <c r="M675" s="10">
        <v>0</v>
      </c>
      <c r="N675" s="10">
        <v>249.5</v>
      </c>
      <c r="O675" s="10">
        <v>0</v>
      </c>
      <c r="P675" s="10">
        <v>0</v>
      </c>
      <c r="Q675" s="10">
        <v>0</v>
      </c>
      <c r="R675" s="10">
        <v>229</v>
      </c>
      <c r="S675" s="10">
        <v>0</v>
      </c>
      <c r="T675" s="10">
        <v>229</v>
      </c>
      <c r="U675" s="10">
        <v>0</v>
      </c>
      <c r="V675" s="10">
        <v>229</v>
      </c>
      <c r="W675" s="10">
        <v>-229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10">
        <v>0</v>
      </c>
      <c r="AG675" s="10">
        <v>0</v>
      </c>
      <c r="AH675" s="10"/>
      <c r="AL675" s="24"/>
    </row>
    <row r="676" spans="1:40" x14ac:dyDescent="0.25">
      <c r="A676" s="7" t="s">
        <v>1328</v>
      </c>
      <c r="B676" s="7" t="s">
        <v>1329</v>
      </c>
      <c r="C676" s="8" t="s">
        <v>86</v>
      </c>
      <c r="D676" s="9"/>
      <c r="E676" s="9"/>
      <c r="F676" s="9"/>
      <c r="G676" s="10">
        <v>0</v>
      </c>
      <c r="H676" s="10">
        <v>105</v>
      </c>
      <c r="I676" s="10">
        <v>0</v>
      </c>
      <c r="J676" s="10">
        <v>26</v>
      </c>
      <c r="K676" s="10">
        <v>21</v>
      </c>
      <c r="L676" s="10">
        <v>20</v>
      </c>
      <c r="M676" s="10">
        <v>0</v>
      </c>
      <c r="N676" s="10">
        <v>16.75</v>
      </c>
      <c r="O676" s="10">
        <v>105</v>
      </c>
      <c r="P676" s="10">
        <v>0</v>
      </c>
      <c r="Q676" s="10">
        <v>105</v>
      </c>
      <c r="R676" s="10">
        <v>9</v>
      </c>
      <c r="S676" s="10">
        <v>0</v>
      </c>
      <c r="T676" s="10">
        <v>9</v>
      </c>
      <c r="U676" s="10">
        <v>0</v>
      </c>
      <c r="V676" s="10">
        <v>9</v>
      </c>
      <c r="W676" s="10">
        <v>96</v>
      </c>
      <c r="X676" s="10">
        <v>0</v>
      </c>
      <c r="Y676" s="10">
        <v>105</v>
      </c>
      <c r="Z676" s="10">
        <v>0</v>
      </c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10">
        <v>0</v>
      </c>
      <c r="AG676" s="10">
        <v>0</v>
      </c>
      <c r="AH676" s="10"/>
      <c r="AJ676" s="24">
        <f t="shared" ref="AJ676:AJ683" si="472">(M676-L676)/L676</f>
        <v>-1</v>
      </c>
      <c r="AK676" s="24" t="e">
        <f t="shared" ref="AK676:AK683" si="473">(O676-M676)/M676</f>
        <v>#DIV/0!</v>
      </c>
      <c r="AL676" s="24">
        <f t="shared" ref="AL676:AL683" si="474">AG676/O676</f>
        <v>0</v>
      </c>
      <c r="AM676" s="24">
        <f t="shared" ref="AM676:AM683" si="475">(Y676-L676)/L676</f>
        <v>4.25</v>
      </c>
      <c r="AN676" s="24">
        <f t="shared" ref="AN676:AN683" si="476">AM676/3</f>
        <v>1.4166666666666667</v>
      </c>
    </row>
    <row r="677" spans="1:40" x14ac:dyDescent="0.25">
      <c r="A677" s="7" t="s">
        <v>1330</v>
      </c>
      <c r="B677" s="7" t="s">
        <v>1331</v>
      </c>
      <c r="C677" s="8" t="s">
        <v>86</v>
      </c>
      <c r="D677" s="9"/>
      <c r="E677" s="9"/>
      <c r="F677" s="9"/>
      <c r="G677" s="10">
        <v>0</v>
      </c>
      <c r="H677" s="10">
        <v>735</v>
      </c>
      <c r="I677" s="10">
        <v>667</v>
      </c>
      <c r="J677" s="10">
        <v>1121</v>
      </c>
      <c r="K677" s="10">
        <v>982</v>
      </c>
      <c r="L677" s="10">
        <v>1074</v>
      </c>
      <c r="M677" s="10">
        <v>1050</v>
      </c>
      <c r="N677" s="10">
        <v>1056.75</v>
      </c>
      <c r="O677" s="10">
        <v>1430</v>
      </c>
      <c r="P677" s="10">
        <v>0</v>
      </c>
      <c r="Q677" s="10">
        <v>1430</v>
      </c>
      <c r="R677" s="10">
        <v>525</v>
      </c>
      <c r="S677" s="10">
        <v>142</v>
      </c>
      <c r="T677" s="10">
        <v>667</v>
      </c>
      <c r="U677" s="10">
        <v>0</v>
      </c>
      <c r="V677" s="10">
        <v>667</v>
      </c>
      <c r="W677" s="10">
        <v>763</v>
      </c>
      <c r="X677" s="10">
        <v>0</v>
      </c>
      <c r="Y677" s="10">
        <v>735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10">
        <v>0</v>
      </c>
      <c r="AG677" s="10">
        <v>-695</v>
      </c>
      <c r="AH677" s="10"/>
      <c r="AJ677" s="24">
        <f t="shared" si="472"/>
        <v>-2.23463687150838E-2</v>
      </c>
      <c r="AK677" s="24">
        <f t="shared" si="473"/>
        <v>0.3619047619047619</v>
      </c>
      <c r="AL677" s="24">
        <f t="shared" si="474"/>
        <v>-0.48601398601398599</v>
      </c>
      <c r="AM677" s="24">
        <f t="shared" si="475"/>
        <v>-0.31564245810055863</v>
      </c>
      <c r="AN677" s="24">
        <f t="shared" si="476"/>
        <v>-0.10521415270018621</v>
      </c>
    </row>
    <row r="678" spans="1:40" x14ac:dyDescent="0.25">
      <c r="A678" s="7" t="s">
        <v>1332</v>
      </c>
      <c r="B678" s="7" t="s">
        <v>1333</v>
      </c>
      <c r="C678" s="8" t="s">
        <v>86</v>
      </c>
      <c r="D678" s="9"/>
      <c r="E678" s="9"/>
      <c r="F678" s="9"/>
      <c r="G678" s="10">
        <v>0</v>
      </c>
      <c r="H678" s="10">
        <v>11129</v>
      </c>
      <c r="I678" s="10">
        <v>19789</v>
      </c>
      <c r="J678" s="10">
        <v>5792</v>
      </c>
      <c r="K678" s="10">
        <v>16989</v>
      </c>
      <c r="L678" s="10">
        <v>3573</v>
      </c>
      <c r="M678" s="10">
        <v>4853</v>
      </c>
      <c r="N678" s="10">
        <v>7801.75</v>
      </c>
      <c r="O678" s="10">
        <v>11654</v>
      </c>
      <c r="P678" s="10">
        <v>0</v>
      </c>
      <c r="Q678" s="10">
        <v>11654</v>
      </c>
      <c r="R678" s="10">
        <v>5917</v>
      </c>
      <c r="S678" s="10">
        <v>13872</v>
      </c>
      <c r="T678" s="10">
        <v>19789</v>
      </c>
      <c r="U678" s="10">
        <v>0</v>
      </c>
      <c r="V678" s="10">
        <v>19789</v>
      </c>
      <c r="W678" s="10">
        <v>-8135</v>
      </c>
      <c r="X678" s="10">
        <v>0</v>
      </c>
      <c r="Y678" s="10">
        <v>11129</v>
      </c>
      <c r="Z678" s="10">
        <v>0</v>
      </c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10">
        <v>0</v>
      </c>
      <c r="AG678" s="10">
        <v>-525</v>
      </c>
      <c r="AH678" s="10"/>
      <c r="AJ678" s="24">
        <f t="shared" si="472"/>
        <v>0.35824237335572351</v>
      </c>
      <c r="AK678" s="24">
        <f t="shared" si="473"/>
        <v>1.4014011951370287</v>
      </c>
      <c r="AL678" s="24">
        <f t="shared" si="474"/>
        <v>-4.5048910245409302E-2</v>
      </c>
      <c r="AM678" s="24">
        <f t="shared" si="475"/>
        <v>2.1147495102155052</v>
      </c>
      <c r="AN678" s="24">
        <f t="shared" si="476"/>
        <v>0.70491650340516843</v>
      </c>
    </row>
    <row r="679" spans="1:40" x14ac:dyDescent="0.25">
      <c r="A679" s="7" t="s">
        <v>1334</v>
      </c>
      <c r="B679" s="7" t="s">
        <v>1335</v>
      </c>
      <c r="C679" s="8" t="s">
        <v>86</v>
      </c>
      <c r="D679" s="9"/>
      <c r="E679" s="9"/>
      <c r="F679" s="9"/>
      <c r="G679" s="10">
        <v>0</v>
      </c>
      <c r="H679" s="10">
        <v>525</v>
      </c>
      <c r="I679" s="10">
        <v>0</v>
      </c>
      <c r="J679" s="10">
        <v>0</v>
      </c>
      <c r="K679" s="10">
        <v>0</v>
      </c>
      <c r="L679" s="10">
        <v>0</v>
      </c>
      <c r="M679" s="10">
        <v>0</v>
      </c>
      <c r="N679" s="10">
        <v>0</v>
      </c>
      <c r="O679" s="10">
        <v>525</v>
      </c>
      <c r="P679" s="10">
        <v>0</v>
      </c>
      <c r="Q679" s="10">
        <v>525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525</v>
      </c>
      <c r="X679" s="10">
        <v>0</v>
      </c>
      <c r="Y679" s="10">
        <v>525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10">
        <v>0</v>
      </c>
      <c r="AG679" s="10">
        <v>0</v>
      </c>
      <c r="AH679" s="10"/>
      <c r="AJ679" s="24" t="e">
        <f t="shared" si="472"/>
        <v>#DIV/0!</v>
      </c>
      <c r="AK679" s="24" t="e">
        <f t="shared" si="473"/>
        <v>#DIV/0!</v>
      </c>
      <c r="AL679" s="24">
        <f t="shared" si="474"/>
        <v>0</v>
      </c>
      <c r="AM679" s="24" t="e">
        <f t="shared" si="475"/>
        <v>#DIV/0!</v>
      </c>
      <c r="AN679" s="24" t="e">
        <f t="shared" si="476"/>
        <v>#DIV/0!</v>
      </c>
    </row>
    <row r="680" spans="1:40" x14ac:dyDescent="0.25">
      <c r="A680" s="7" t="s">
        <v>1336</v>
      </c>
      <c r="B680" s="7" t="s">
        <v>1337</v>
      </c>
      <c r="C680" s="8" t="s">
        <v>86</v>
      </c>
      <c r="D680" s="9"/>
      <c r="E680" s="9"/>
      <c r="F680" s="9"/>
      <c r="G680" s="10">
        <v>0</v>
      </c>
      <c r="H680" s="10">
        <v>586</v>
      </c>
      <c r="I680" s="10">
        <v>661</v>
      </c>
      <c r="J680" s="10">
        <v>302</v>
      </c>
      <c r="K680" s="10">
        <v>360</v>
      </c>
      <c r="L680" s="10">
        <v>377</v>
      </c>
      <c r="M680" s="10">
        <v>585</v>
      </c>
      <c r="N680" s="10">
        <v>406</v>
      </c>
      <c r="O680" s="10">
        <v>586</v>
      </c>
      <c r="P680" s="10">
        <v>0</v>
      </c>
      <c r="Q680" s="10">
        <v>586</v>
      </c>
      <c r="R680" s="10">
        <v>661</v>
      </c>
      <c r="S680" s="10">
        <v>0</v>
      </c>
      <c r="T680" s="10">
        <v>661</v>
      </c>
      <c r="U680" s="10">
        <v>0</v>
      </c>
      <c r="V680" s="10">
        <v>661</v>
      </c>
      <c r="W680" s="10">
        <v>-75</v>
      </c>
      <c r="X680" s="10">
        <v>0</v>
      </c>
      <c r="Y680" s="10">
        <v>586</v>
      </c>
      <c r="Z680" s="10">
        <v>0</v>
      </c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10">
        <v>0</v>
      </c>
      <c r="AG680" s="10">
        <v>0</v>
      </c>
      <c r="AH680" s="10"/>
      <c r="AJ680" s="24">
        <f t="shared" si="472"/>
        <v>0.55172413793103448</v>
      </c>
      <c r="AK680" s="24">
        <f t="shared" si="473"/>
        <v>1.7094017094017094E-3</v>
      </c>
      <c r="AL680" s="24">
        <f t="shared" si="474"/>
        <v>0</v>
      </c>
      <c r="AM680" s="24">
        <f t="shared" si="475"/>
        <v>0.55437665782493373</v>
      </c>
      <c r="AN680" s="24">
        <f t="shared" si="476"/>
        <v>0.18479221927497791</v>
      </c>
    </row>
    <row r="681" spans="1:40" x14ac:dyDescent="0.25">
      <c r="A681" s="7" t="s">
        <v>1338</v>
      </c>
      <c r="B681" s="7" t="s">
        <v>1339</v>
      </c>
      <c r="C681" s="8" t="s">
        <v>86</v>
      </c>
      <c r="D681" s="9"/>
      <c r="E681" s="9"/>
      <c r="F681" s="9"/>
      <c r="G681" s="10">
        <v>0</v>
      </c>
      <c r="H681" s="10">
        <v>2199</v>
      </c>
      <c r="I681" s="10">
        <v>7245</v>
      </c>
      <c r="J681" s="10">
        <v>3228</v>
      </c>
      <c r="K681" s="10">
        <v>0</v>
      </c>
      <c r="L681" s="10">
        <v>2087</v>
      </c>
      <c r="M681" s="10">
        <v>4918</v>
      </c>
      <c r="N681" s="10">
        <v>2558.25</v>
      </c>
      <c r="O681" s="10">
        <v>3150</v>
      </c>
      <c r="P681" s="10">
        <v>0</v>
      </c>
      <c r="Q681" s="10">
        <v>3150</v>
      </c>
      <c r="R681" s="10">
        <v>5046</v>
      </c>
      <c r="S681" s="10">
        <v>2199</v>
      </c>
      <c r="T681" s="10">
        <v>7245</v>
      </c>
      <c r="U681" s="10">
        <v>0</v>
      </c>
      <c r="V681" s="10">
        <v>7245</v>
      </c>
      <c r="W681" s="10">
        <v>-4095</v>
      </c>
      <c r="X681" s="10">
        <v>0</v>
      </c>
      <c r="Y681" s="10">
        <v>2199</v>
      </c>
      <c r="Z681" s="10">
        <v>0</v>
      </c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10">
        <v>0</v>
      </c>
      <c r="AG681" s="10">
        <v>-951</v>
      </c>
      <c r="AH681" s="10"/>
      <c r="AJ681" s="24">
        <f t="shared" si="472"/>
        <v>1.3564925730713944</v>
      </c>
      <c r="AK681" s="24">
        <f t="shared" si="473"/>
        <v>-0.35949572997153312</v>
      </c>
      <c r="AL681" s="24">
        <f t="shared" si="474"/>
        <v>-0.3019047619047619</v>
      </c>
      <c r="AM681" s="24">
        <f t="shared" si="475"/>
        <v>5.3665548634403447E-2</v>
      </c>
      <c r="AN681" s="24">
        <f t="shared" si="476"/>
        <v>1.7888516211467816E-2</v>
      </c>
    </row>
    <row r="682" spans="1:40" x14ac:dyDescent="0.25">
      <c r="A682" s="7" t="s">
        <v>1340</v>
      </c>
      <c r="B682" s="7" t="s">
        <v>1341</v>
      </c>
      <c r="C682" s="8" t="s">
        <v>86</v>
      </c>
      <c r="D682" s="9"/>
      <c r="E682" s="9"/>
      <c r="F682" s="9"/>
      <c r="G682" s="10">
        <v>0</v>
      </c>
      <c r="H682" s="10">
        <v>4200</v>
      </c>
      <c r="I682" s="10">
        <v>87</v>
      </c>
      <c r="J682" s="10">
        <v>2906</v>
      </c>
      <c r="K682" s="10">
        <v>0</v>
      </c>
      <c r="L682" s="10">
        <v>0</v>
      </c>
      <c r="M682" s="10">
        <v>59</v>
      </c>
      <c r="N682" s="10">
        <v>741.25</v>
      </c>
      <c r="O682" s="10">
        <v>4200</v>
      </c>
      <c r="P682" s="10">
        <v>-2075</v>
      </c>
      <c r="Q682" s="10">
        <v>2125</v>
      </c>
      <c r="R682" s="10">
        <v>87</v>
      </c>
      <c r="S682" s="10">
        <v>0</v>
      </c>
      <c r="T682" s="10">
        <v>87</v>
      </c>
      <c r="U682" s="10">
        <v>0</v>
      </c>
      <c r="V682" s="10">
        <v>87</v>
      </c>
      <c r="W682" s="10">
        <v>2038</v>
      </c>
      <c r="X682" s="10">
        <v>0</v>
      </c>
      <c r="Y682" s="10">
        <v>4200</v>
      </c>
      <c r="Z682" s="10">
        <v>0</v>
      </c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10">
        <v>0</v>
      </c>
      <c r="AG682" s="10">
        <v>0</v>
      </c>
      <c r="AH682" s="10"/>
      <c r="AJ682" s="24" t="e">
        <f t="shared" si="472"/>
        <v>#DIV/0!</v>
      </c>
      <c r="AK682" s="24">
        <f t="shared" si="473"/>
        <v>70.186440677966104</v>
      </c>
      <c r="AL682" s="24">
        <f t="shared" si="474"/>
        <v>0</v>
      </c>
      <c r="AM682" s="24" t="e">
        <f t="shared" si="475"/>
        <v>#DIV/0!</v>
      </c>
      <c r="AN682" s="24" t="e">
        <f t="shared" si="476"/>
        <v>#DIV/0!</v>
      </c>
    </row>
    <row r="683" spans="1:40" x14ac:dyDescent="0.25">
      <c r="A683" s="7" t="s">
        <v>1342</v>
      </c>
      <c r="B683" s="7" t="s">
        <v>1343</v>
      </c>
      <c r="C683" s="8" t="s">
        <v>86</v>
      </c>
      <c r="D683" s="9"/>
      <c r="E683" s="9"/>
      <c r="F683" s="9"/>
      <c r="G683" s="10">
        <v>0</v>
      </c>
      <c r="H683" s="10">
        <v>9816</v>
      </c>
      <c r="I683" s="10">
        <v>9385</v>
      </c>
      <c r="J683" s="10">
        <v>2319</v>
      </c>
      <c r="K683" s="10">
        <v>4712</v>
      </c>
      <c r="L683" s="10">
        <v>57109</v>
      </c>
      <c r="M683" s="10">
        <v>43411</v>
      </c>
      <c r="N683" s="10">
        <v>26887.75</v>
      </c>
      <c r="O683" s="10">
        <v>10037</v>
      </c>
      <c r="P683" s="10">
        <v>0</v>
      </c>
      <c r="Q683" s="10">
        <v>10037</v>
      </c>
      <c r="R683" s="10">
        <v>8703</v>
      </c>
      <c r="S683" s="10">
        <v>682</v>
      </c>
      <c r="T683" s="10">
        <v>9385</v>
      </c>
      <c r="U683" s="10">
        <v>0</v>
      </c>
      <c r="V683" s="10">
        <v>9385</v>
      </c>
      <c r="W683" s="10">
        <v>652</v>
      </c>
      <c r="X683" s="10">
        <v>0</v>
      </c>
      <c r="Y683" s="10">
        <v>9816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10">
        <v>0</v>
      </c>
      <c r="AG683" s="10">
        <v>-221</v>
      </c>
      <c r="AH683" s="10"/>
      <c r="AJ683" s="24">
        <f t="shared" si="472"/>
        <v>-0.23985711534083945</v>
      </c>
      <c r="AK683" s="24">
        <f t="shared" si="473"/>
        <v>-0.76879132017230656</v>
      </c>
      <c r="AL683" s="24">
        <f t="shared" si="474"/>
        <v>-2.2018531433695327E-2</v>
      </c>
      <c r="AM683" s="24">
        <f t="shared" si="475"/>
        <v>-0.82811816000980576</v>
      </c>
      <c r="AN683" s="24">
        <f t="shared" si="476"/>
        <v>-0.27603938666993527</v>
      </c>
    </row>
    <row r="684" spans="1:40" x14ac:dyDescent="0.25">
      <c r="A684" s="7" t="s">
        <v>1344</v>
      </c>
      <c r="B684" s="7" t="s">
        <v>1345</v>
      </c>
      <c r="C684" s="8" t="s">
        <v>86</v>
      </c>
      <c r="D684" s="9"/>
      <c r="E684" s="9"/>
      <c r="F684" s="9"/>
      <c r="G684" s="10">
        <v>0</v>
      </c>
      <c r="H684" s="10">
        <v>500</v>
      </c>
      <c r="I684" s="10">
        <v>858</v>
      </c>
      <c r="J684" s="10">
        <v>0</v>
      </c>
      <c r="K684" s="10">
        <v>0</v>
      </c>
      <c r="L684" s="10">
        <v>0</v>
      </c>
      <c r="M684" s="10">
        <v>850</v>
      </c>
      <c r="N684" s="10">
        <v>212.5</v>
      </c>
      <c r="O684" s="10">
        <v>0</v>
      </c>
      <c r="P684" s="10">
        <v>0</v>
      </c>
      <c r="Q684" s="10">
        <v>0</v>
      </c>
      <c r="R684" s="10">
        <v>858</v>
      </c>
      <c r="S684" s="10">
        <v>0</v>
      </c>
      <c r="T684" s="10">
        <v>858</v>
      </c>
      <c r="U684" s="10">
        <v>0</v>
      </c>
      <c r="V684" s="10">
        <v>858</v>
      </c>
      <c r="W684" s="10">
        <v>-858</v>
      </c>
      <c r="X684" s="10">
        <v>0</v>
      </c>
      <c r="Y684" s="10">
        <v>500</v>
      </c>
      <c r="Z684" s="10">
        <v>0</v>
      </c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10">
        <v>0</v>
      </c>
      <c r="AG684" s="10">
        <v>500</v>
      </c>
      <c r="AH684" s="10"/>
      <c r="AL684" s="24"/>
    </row>
    <row r="685" spans="1:40" x14ac:dyDescent="0.25">
      <c r="A685" s="7" t="s">
        <v>1346</v>
      </c>
      <c r="B685" s="7" t="s">
        <v>1347</v>
      </c>
      <c r="C685" s="8" t="s">
        <v>86</v>
      </c>
      <c r="D685" s="9"/>
      <c r="E685" s="9"/>
      <c r="F685" s="9"/>
      <c r="G685" s="10">
        <v>0</v>
      </c>
      <c r="H685" s="10">
        <v>0</v>
      </c>
      <c r="I685" s="10">
        <v>0</v>
      </c>
      <c r="J685" s="10">
        <v>424</v>
      </c>
      <c r="K685" s="10">
        <v>2137</v>
      </c>
      <c r="L685" s="10">
        <v>0</v>
      </c>
      <c r="M685" s="10">
        <v>0</v>
      </c>
      <c r="N685" s="10">
        <v>640.25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10">
        <v>0</v>
      </c>
      <c r="AG685" s="10">
        <v>0</v>
      </c>
      <c r="AH685" s="10"/>
      <c r="AL685" s="24"/>
    </row>
    <row r="686" spans="1:40" x14ac:dyDescent="0.25">
      <c r="A686" s="7" t="s">
        <v>1348</v>
      </c>
      <c r="B686" s="7" t="s">
        <v>1349</v>
      </c>
      <c r="C686" s="8" t="s">
        <v>86</v>
      </c>
      <c r="D686" s="9"/>
      <c r="E686" s="9"/>
      <c r="F686" s="9"/>
      <c r="G686" s="10">
        <v>0</v>
      </c>
      <c r="H686" s="10">
        <v>1575</v>
      </c>
      <c r="I686" s="10">
        <v>2517</v>
      </c>
      <c r="J686" s="10">
        <v>1260</v>
      </c>
      <c r="K686" s="10">
        <v>0</v>
      </c>
      <c r="L686" s="10">
        <v>0</v>
      </c>
      <c r="M686" s="10">
        <v>0</v>
      </c>
      <c r="N686" s="10">
        <v>315</v>
      </c>
      <c r="O686" s="10">
        <v>525</v>
      </c>
      <c r="P686" s="10">
        <v>2075</v>
      </c>
      <c r="Q686" s="10">
        <v>2600</v>
      </c>
      <c r="R686" s="10">
        <v>2517</v>
      </c>
      <c r="S686" s="10">
        <v>0</v>
      </c>
      <c r="T686" s="10">
        <v>2517</v>
      </c>
      <c r="U686" s="10">
        <v>0</v>
      </c>
      <c r="V686" s="10">
        <v>2517</v>
      </c>
      <c r="W686" s="10">
        <v>83</v>
      </c>
      <c r="X686" s="10">
        <v>0</v>
      </c>
      <c r="Y686" s="10">
        <v>1575</v>
      </c>
      <c r="Z686" s="10">
        <v>0</v>
      </c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10">
        <v>0</v>
      </c>
      <c r="AG686" s="10">
        <v>1050</v>
      </c>
      <c r="AH686" s="10"/>
      <c r="AJ686" s="24" t="e">
        <f t="shared" ref="AJ686" si="477">(M686-L686)/L686</f>
        <v>#DIV/0!</v>
      </c>
      <c r="AK686" s="24" t="e">
        <f t="shared" ref="AK686" si="478">(O686-M686)/M686</f>
        <v>#DIV/0!</v>
      </c>
      <c r="AL686" s="24">
        <f t="shared" ref="AL686" si="479">AG686/O686</f>
        <v>2</v>
      </c>
      <c r="AM686" s="24" t="e">
        <f t="shared" ref="AM686" si="480">(Y686-L686)/L686</f>
        <v>#DIV/0!</v>
      </c>
      <c r="AN686" s="24" t="e">
        <f t="shared" ref="AN686" si="481">AM686/3</f>
        <v>#DIV/0!</v>
      </c>
    </row>
    <row r="687" spans="1:40" x14ac:dyDescent="0.25">
      <c r="A687" s="7" t="s">
        <v>1350</v>
      </c>
      <c r="B687" s="7" t="s">
        <v>1082</v>
      </c>
      <c r="C687" s="8" t="s">
        <v>86</v>
      </c>
      <c r="D687" s="9"/>
      <c r="E687" s="9"/>
      <c r="F687" s="9"/>
      <c r="G687" s="10">
        <v>0</v>
      </c>
      <c r="H687" s="10">
        <v>0</v>
      </c>
      <c r="I687" s="10">
        <v>0</v>
      </c>
      <c r="J687" s="10">
        <v>14</v>
      </c>
      <c r="K687" s="10">
        <v>0</v>
      </c>
      <c r="L687" s="10">
        <v>0</v>
      </c>
      <c r="M687" s="10">
        <v>0</v>
      </c>
      <c r="N687" s="10">
        <v>3.5</v>
      </c>
      <c r="O687" s="10">
        <v>0</v>
      </c>
      <c r="P687" s="10">
        <v>0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10">
        <v>0</v>
      </c>
      <c r="AG687" s="10">
        <v>0</v>
      </c>
      <c r="AH687" s="10"/>
      <c r="AL687" s="24"/>
    </row>
    <row r="688" spans="1:40" x14ac:dyDescent="0.25">
      <c r="A688" s="7" t="s">
        <v>1351</v>
      </c>
      <c r="B688" s="7" t="s">
        <v>1352</v>
      </c>
      <c r="C688" s="8" t="s">
        <v>86</v>
      </c>
      <c r="D688" s="9"/>
      <c r="E688" s="9"/>
      <c r="F688" s="9"/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8</v>
      </c>
      <c r="S688" s="10">
        <v>0</v>
      </c>
      <c r="T688" s="10">
        <v>8</v>
      </c>
      <c r="U688" s="10">
        <v>0</v>
      </c>
      <c r="V688" s="10">
        <v>8</v>
      </c>
      <c r="W688" s="10">
        <v>-8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10">
        <v>0</v>
      </c>
      <c r="AG688" s="10">
        <v>0</v>
      </c>
      <c r="AH688" s="10"/>
      <c r="AL688" s="24"/>
    </row>
    <row r="689" spans="1:40" x14ac:dyDescent="0.25">
      <c r="A689" s="7" t="s">
        <v>1353</v>
      </c>
      <c r="B689" s="7" t="s">
        <v>1354</v>
      </c>
      <c r="C689" s="8" t="s">
        <v>86</v>
      </c>
      <c r="D689" s="9"/>
      <c r="E689" s="9"/>
      <c r="F689" s="9"/>
      <c r="G689" s="10">
        <v>0</v>
      </c>
      <c r="H689" s="10">
        <v>0</v>
      </c>
      <c r="I689" s="10">
        <v>19</v>
      </c>
      <c r="J689" s="10">
        <v>109</v>
      </c>
      <c r="K689" s="10">
        <v>104</v>
      </c>
      <c r="L689" s="10">
        <v>42</v>
      </c>
      <c r="M689" s="10">
        <v>0</v>
      </c>
      <c r="N689" s="10">
        <v>63.75</v>
      </c>
      <c r="O689" s="10">
        <v>0</v>
      </c>
      <c r="P689" s="10">
        <v>0</v>
      </c>
      <c r="Q689" s="10">
        <v>0</v>
      </c>
      <c r="R689" s="10">
        <v>65</v>
      </c>
      <c r="S689" s="10">
        <v>0</v>
      </c>
      <c r="T689" s="10">
        <v>65</v>
      </c>
      <c r="U689" s="10">
        <v>0</v>
      </c>
      <c r="V689" s="10">
        <v>65</v>
      </c>
      <c r="W689" s="10">
        <v>-65</v>
      </c>
      <c r="X689" s="10">
        <v>0</v>
      </c>
      <c r="Y689" s="10">
        <v>0</v>
      </c>
      <c r="Z689" s="10">
        <v>0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10">
        <v>0</v>
      </c>
      <c r="AG689" s="10">
        <v>0</v>
      </c>
      <c r="AH689" s="10"/>
      <c r="AL689" s="24"/>
    </row>
    <row r="690" spans="1:40" x14ac:dyDescent="0.25">
      <c r="A690" s="7" t="s">
        <v>1355</v>
      </c>
      <c r="B690" s="7" t="s">
        <v>1356</v>
      </c>
      <c r="C690" s="8" t="s">
        <v>86</v>
      </c>
      <c r="D690" s="9"/>
      <c r="E690" s="9"/>
      <c r="F690" s="9"/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53</v>
      </c>
      <c r="N690" s="10">
        <v>13.25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10">
        <v>0</v>
      </c>
      <c r="AG690" s="10">
        <v>0</v>
      </c>
      <c r="AH690" s="10"/>
      <c r="AL690" s="24"/>
    </row>
    <row r="691" spans="1:40" x14ac:dyDescent="0.25">
      <c r="A691" s="7" t="s">
        <v>1357</v>
      </c>
      <c r="B691" s="7" t="s">
        <v>1358</v>
      </c>
      <c r="C691" s="8" t="s">
        <v>86</v>
      </c>
      <c r="D691" s="9"/>
      <c r="E691" s="9"/>
      <c r="F691" s="9"/>
      <c r="G691" s="10">
        <v>0</v>
      </c>
      <c r="H691" s="10">
        <v>16001</v>
      </c>
      <c r="I691" s="10">
        <v>11411</v>
      </c>
      <c r="J691" s="10">
        <v>14027</v>
      </c>
      <c r="K691" s="10">
        <v>16064</v>
      </c>
      <c r="L691" s="10">
        <v>18855</v>
      </c>
      <c r="M691" s="10">
        <v>17948</v>
      </c>
      <c r="N691" s="10">
        <v>16723.5</v>
      </c>
      <c r="O691" s="10">
        <v>18827</v>
      </c>
      <c r="P691" s="10">
        <v>0</v>
      </c>
      <c r="Q691" s="10">
        <v>18827</v>
      </c>
      <c r="R691" s="10">
        <v>12963</v>
      </c>
      <c r="S691" s="10">
        <v>0</v>
      </c>
      <c r="T691" s="10">
        <v>12963</v>
      </c>
      <c r="U691" s="10">
        <v>0</v>
      </c>
      <c r="V691" s="10">
        <v>12963</v>
      </c>
      <c r="W691" s="10">
        <v>5864</v>
      </c>
      <c r="X691" s="10">
        <v>0</v>
      </c>
      <c r="Y691" s="10">
        <v>16001</v>
      </c>
      <c r="Z691" s="10">
        <v>0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10">
        <v>0</v>
      </c>
      <c r="AG691" s="10">
        <v>-2826</v>
      </c>
      <c r="AH691" s="10"/>
      <c r="AJ691" s="24">
        <f t="shared" ref="AJ691" si="482">(M691-L691)/L691</f>
        <v>-4.8103951206576505E-2</v>
      </c>
      <c r="AK691" s="24">
        <f t="shared" ref="AK691" si="483">(O691-M691)/M691</f>
        <v>4.8974816135502565E-2</v>
      </c>
      <c r="AL691" s="24">
        <f t="shared" ref="AL691" si="484">AG691/O691</f>
        <v>-0.15010357465342328</v>
      </c>
      <c r="AM691" s="24">
        <f t="shared" ref="AM691" si="485">(Y691-L691)/L691</f>
        <v>-0.15136568549456378</v>
      </c>
      <c r="AN691" s="24">
        <f t="shared" ref="AN691" si="486">AM691/3</f>
        <v>-5.0455228498187926E-2</v>
      </c>
    </row>
    <row r="692" spans="1:40" x14ac:dyDescent="0.25">
      <c r="A692" s="7" t="s">
        <v>1359</v>
      </c>
      <c r="B692" s="7" t="s">
        <v>1360</v>
      </c>
      <c r="C692" s="8" t="s">
        <v>86</v>
      </c>
      <c r="D692" s="9"/>
      <c r="E692" s="9"/>
      <c r="F692" s="9"/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10">
        <v>0</v>
      </c>
      <c r="AG692" s="10">
        <v>0</v>
      </c>
      <c r="AH692" s="10"/>
      <c r="AL692" s="24"/>
    </row>
    <row r="693" spans="1:40" x14ac:dyDescent="0.25">
      <c r="A693" s="12" t="s">
        <v>1203</v>
      </c>
      <c r="B693" s="13" t="s">
        <v>286</v>
      </c>
      <c r="C693" s="13"/>
      <c r="D693" s="14">
        <v>0</v>
      </c>
      <c r="E693" s="14">
        <v>0</v>
      </c>
      <c r="F693" s="14">
        <v>0</v>
      </c>
      <c r="G693" s="14">
        <v>0</v>
      </c>
      <c r="H693" s="14">
        <v>67289</v>
      </c>
      <c r="I693" s="14">
        <v>58555</v>
      </c>
      <c r="J693" s="14">
        <v>41867</v>
      </c>
      <c r="K693" s="14">
        <v>51522</v>
      </c>
      <c r="L693" s="14">
        <v>88210</v>
      </c>
      <c r="M693" s="14">
        <v>73727</v>
      </c>
      <c r="N693" s="14">
        <v>63831.5</v>
      </c>
      <c r="O693" s="14">
        <v>71816</v>
      </c>
      <c r="P693" s="14">
        <v>0</v>
      </c>
      <c r="Q693" s="14">
        <v>71816</v>
      </c>
      <c r="R693" s="14">
        <v>45012</v>
      </c>
      <c r="S693" s="14">
        <v>16895</v>
      </c>
      <c r="T693" s="14">
        <v>61907</v>
      </c>
      <c r="U693" s="14">
        <v>0</v>
      </c>
      <c r="V693" s="14">
        <v>61907</v>
      </c>
      <c r="W693" s="14">
        <v>9909</v>
      </c>
      <c r="X693" s="14">
        <v>0</v>
      </c>
      <c r="Y693" s="14">
        <v>67289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4">
        <v>0</v>
      </c>
      <c r="AG693" s="14">
        <v>-4527</v>
      </c>
      <c r="AH693" s="14">
        <v>0</v>
      </c>
      <c r="AJ693" s="24">
        <f t="shared" ref="AJ693:AJ695" si="487">(M693-L693)/L693</f>
        <v>-0.16418773381702756</v>
      </c>
      <c r="AK693" s="24">
        <f t="shared" ref="AK693:AK695" si="488">(O693-M693)/M693</f>
        <v>-2.591994791596023E-2</v>
      </c>
      <c r="AL693" s="24">
        <f t="shared" ref="AL693:AL695" si="489">AG693/O693</f>
        <v>-6.3036092235713492E-2</v>
      </c>
      <c r="AM693" s="24">
        <f t="shared" ref="AM693:AM695" si="490">(Y693-L693)/L693</f>
        <v>-0.23717265616143293</v>
      </c>
      <c r="AN693" s="24">
        <f t="shared" ref="AN693:AN695" si="491">AM693/3</f>
        <v>-7.9057552053810973E-2</v>
      </c>
    </row>
    <row r="694" spans="1:40" ht="15.75" thickBot="1" x14ac:dyDescent="0.3">
      <c r="A694" s="15" t="s">
        <v>1361</v>
      </c>
      <c r="B694" s="16" t="s">
        <v>1362</v>
      </c>
      <c r="C694" s="16"/>
      <c r="D694" s="17">
        <v>0</v>
      </c>
      <c r="E694" s="17">
        <v>0</v>
      </c>
      <c r="F694" s="17">
        <v>0</v>
      </c>
      <c r="G694" s="17">
        <v>0</v>
      </c>
      <c r="H694" s="17">
        <v>67289</v>
      </c>
      <c r="I694" s="17">
        <v>58555</v>
      </c>
      <c r="J694" s="17">
        <v>41867</v>
      </c>
      <c r="K694" s="17">
        <v>51522</v>
      </c>
      <c r="L694" s="17">
        <v>88210</v>
      </c>
      <c r="M694" s="17">
        <v>73727</v>
      </c>
      <c r="N694" s="17">
        <v>63831.5</v>
      </c>
      <c r="O694" s="17">
        <v>71816</v>
      </c>
      <c r="P694" s="17">
        <v>0</v>
      </c>
      <c r="Q694" s="17">
        <v>71816</v>
      </c>
      <c r="R694" s="17">
        <v>45012</v>
      </c>
      <c r="S694" s="17">
        <v>16895</v>
      </c>
      <c r="T694" s="17">
        <v>61907</v>
      </c>
      <c r="U694" s="17">
        <v>0</v>
      </c>
      <c r="V694" s="17">
        <v>61907</v>
      </c>
      <c r="W694" s="17">
        <v>9909</v>
      </c>
      <c r="X694" s="17">
        <v>0</v>
      </c>
      <c r="Y694" s="17">
        <v>67289</v>
      </c>
      <c r="Z694" s="17">
        <v>0</v>
      </c>
      <c r="AA694" s="17">
        <v>0</v>
      </c>
      <c r="AB694" s="17">
        <v>0</v>
      </c>
      <c r="AC694" s="17">
        <v>0</v>
      </c>
      <c r="AD694" s="17">
        <v>0</v>
      </c>
      <c r="AE694" s="17">
        <v>0</v>
      </c>
      <c r="AF694" s="17">
        <v>0</v>
      </c>
      <c r="AG694" s="17">
        <v>-4527</v>
      </c>
      <c r="AH694" s="17">
        <v>0</v>
      </c>
      <c r="AJ694" s="24">
        <f t="shared" si="487"/>
        <v>-0.16418773381702756</v>
      </c>
      <c r="AK694" s="24">
        <f t="shared" si="488"/>
        <v>-2.591994791596023E-2</v>
      </c>
      <c r="AL694" s="24">
        <f t="shared" si="489"/>
        <v>-6.3036092235713492E-2</v>
      </c>
      <c r="AM694" s="24">
        <f t="shared" si="490"/>
        <v>-0.23717265616143293</v>
      </c>
      <c r="AN694" s="24">
        <f t="shared" si="491"/>
        <v>-7.9057552053810973E-2</v>
      </c>
    </row>
    <row r="695" spans="1:40" ht="15.75" thickTop="1" x14ac:dyDescent="0.25">
      <c r="A695" s="7" t="s">
        <v>1363</v>
      </c>
      <c r="B695" s="7" t="s">
        <v>1364</v>
      </c>
      <c r="C695" s="8" t="s">
        <v>86</v>
      </c>
      <c r="D695" s="9"/>
      <c r="E695" s="9"/>
      <c r="F695" s="9"/>
      <c r="G695" s="10">
        <v>0</v>
      </c>
      <c r="H695" s="10">
        <v>7913</v>
      </c>
      <c r="I695" s="10">
        <v>0</v>
      </c>
      <c r="J695" s="10">
        <v>0</v>
      </c>
      <c r="K695" s="10">
        <v>0</v>
      </c>
      <c r="L695" s="10">
        <v>0</v>
      </c>
      <c r="M695" s="10">
        <v>0</v>
      </c>
      <c r="N695" s="10">
        <v>0</v>
      </c>
      <c r="O695" s="10">
        <v>8015</v>
      </c>
      <c r="P695" s="10">
        <v>0</v>
      </c>
      <c r="Q695" s="10">
        <v>8015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8015</v>
      </c>
      <c r="X695" s="10" t="s">
        <v>1365</v>
      </c>
      <c r="Y695" s="10">
        <v>7913</v>
      </c>
      <c r="Z695" s="10">
        <v>0</v>
      </c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10">
        <v>0</v>
      </c>
      <c r="AG695" s="10">
        <v>-102</v>
      </c>
      <c r="AH695" s="10"/>
      <c r="AJ695" s="24" t="e">
        <f t="shared" si="487"/>
        <v>#DIV/0!</v>
      </c>
      <c r="AK695" s="24" t="e">
        <f t="shared" si="488"/>
        <v>#DIV/0!</v>
      </c>
      <c r="AL695" s="24">
        <f t="shared" si="489"/>
        <v>-1.272613849033063E-2</v>
      </c>
      <c r="AM695" s="24" t="e">
        <f t="shared" si="490"/>
        <v>#DIV/0!</v>
      </c>
      <c r="AN695" s="24" t="e">
        <f t="shared" si="491"/>
        <v>#DIV/0!</v>
      </c>
    </row>
    <row r="696" spans="1:40" x14ac:dyDescent="0.25">
      <c r="A696" s="7" t="s">
        <v>1366</v>
      </c>
      <c r="B696" s="7" t="s">
        <v>1367</v>
      </c>
      <c r="C696" s="8" t="s">
        <v>86</v>
      </c>
      <c r="D696" s="9"/>
      <c r="E696" s="9"/>
      <c r="F696" s="9"/>
      <c r="G696" s="10">
        <v>0</v>
      </c>
      <c r="H696" s="10">
        <v>0</v>
      </c>
      <c r="I696" s="10">
        <v>0</v>
      </c>
      <c r="J696" s="10">
        <v>0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  <c r="S696" s="10">
        <v>0</v>
      </c>
      <c r="T696" s="10">
        <v>0</v>
      </c>
      <c r="U696" s="10">
        <v>0</v>
      </c>
      <c r="V696" s="10">
        <v>0</v>
      </c>
      <c r="W696" s="10">
        <v>0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10">
        <v>0</v>
      </c>
      <c r="AG696" s="10">
        <v>0</v>
      </c>
      <c r="AH696" s="10"/>
      <c r="AL696" s="24"/>
    </row>
    <row r="697" spans="1:40" x14ac:dyDescent="0.25">
      <c r="A697" s="7" t="s">
        <v>1368</v>
      </c>
      <c r="B697" s="7" t="s">
        <v>1369</v>
      </c>
      <c r="C697" s="8" t="s">
        <v>86</v>
      </c>
      <c r="D697" s="9"/>
      <c r="E697" s="9"/>
      <c r="F697" s="9"/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10">
        <v>0</v>
      </c>
      <c r="AG697" s="10">
        <v>0</v>
      </c>
      <c r="AH697" s="10"/>
      <c r="AL697" s="24"/>
    </row>
    <row r="698" spans="1:40" x14ac:dyDescent="0.25">
      <c r="A698" s="7" t="s">
        <v>1370</v>
      </c>
      <c r="B698" s="7" t="s">
        <v>805</v>
      </c>
      <c r="C698" s="8" t="s">
        <v>86</v>
      </c>
      <c r="D698" s="9"/>
      <c r="E698" s="9"/>
      <c r="F698" s="9"/>
      <c r="G698" s="10">
        <v>0</v>
      </c>
      <c r="H698" s="10">
        <v>1741</v>
      </c>
      <c r="I698" s="10">
        <v>0</v>
      </c>
      <c r="J698" s="10">
        <v>0</v>
      </c>
      <c r="K698" s="10">
        <v>0</v>
      </c>
      <c r="L698" s="10">
        <v>0</v>
      </c>
      <c r="M698" s="10">
        <v>0</v>
      </c>
      <c r="N698" s="10">
        <v>0</v>
      </c>
      <c r="O698" s="10">
        <v>1763</v>
      </c>
      <c r="P698" s="10">
        <v>0</v>
      </c>
      <c r="Q698" s="10">
        <v>1763</v>
      </c>
      <c r="R698" s="10">
        <v>0</v>
      </c>
      <c r="S698" s="10">
        <v>0</v>
      </c>
      <c r="T698" s="10">
        <v>0</v>
      </c>
      <c r="U698" s="10">
        <v>0</v>
      </c>
      <c r="V698" s="10">
        <v>0</v>
      </c>
      <c r="W698" s="10">
        <v>1763</v>
      </c>
      <c r="X698" s="10">
        <v>0</v>
      </c>
      <c r="Y698" s="10">
        <v>1741</v>
      </c>
      <c r="Z698" s="10">
        <v>0</v>
      </c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10">
        <v>0</v>
      </c>
      <c r="AG698" s="10">
        <v>-22</v>
      </c>
      <c r="AH698" s="10"/>
      <c r="AJ698" s="24" t="e">
        <f t="shared" ref="AJ698" si="492">(M698-L698)/L698</f>
        <v>#DIV/0!</v>
      </c>
      <c r="AK698" s="24" t="e">
        <f t="shared" ref="AK698" si="493">(O698-M698)/M698</f>
        <v>#DIV/0!</v>
      </c>
      <c r="AL698" s="24">
        <f t="shared" ref="AL698" si="494">AG698/O698</f>
        <v>-1.2478729438457176E-2</v>
      </c>
      <c r="AM698" s="24" t="e">
        <f t="shared" ref="AM698" si="495">(Y698-L698)/L698</f>
        <v>#DIV/0!</v>
      </c>
      <c r="AN698" s="24" t="e">
        <f t="shared" ref="AN698" si="496">AM698/3</f>
        <v>#DIV/0!</v>
      </c>
    </row>
    <row r="699" spans="1:40" x14ac:dyDescent="0.25">
      <c r="A699" s="19" t="s">
        <v>1371</v>
      </c>
      <c r="B699" s="19" t="s">
        <v>502</v>
      </c>
      <c r="C699" s="8" t="s">
        <v>86</v>
      </c>
      <c r="D699" s="9"/>
      <c r="E699" s="9"/>
      <c r="F699" s="9"/>
      <c r="G699" s="10">
        <v>0</v>
      </c>
      <c r="H699" s="10">
        <v>0</v>
      </c>
      <c r="I699" s="10">
        <v>0</v>
      </c>
      <c r="J699" s="10">
        <v>0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10">
        <v>0</v>
      </c>
      <c r="AG699" s="10">
        <v>0</v>
      </c>
      <c r="AH699" s="10"/>
      <c r="AL699" s="24"/>
    </row>
    <row r="700" spans="1:40" x14ac:dyDescent="0.25">
      <c r="A700" s="19" t="s">
        <v>1372</v>
      </c>
      <c r="B700" s="19" t="s">
        <v>504</v>
      </c>
      <c r="C700" s="8" t="s">
        <v>86</v>
      </c>
      <c r="D700" s="9"/>
      <c r="E700" s="9"/>
      <c r="F700" s="9"/>
      <c r="G700" s="10">
        <v>0</v>
      </c>
      <c r="H700" s="10">
        <v>0</v>
      </c>
      <c r="I700" s="10">
        <v>0</v>
      </c>
      <c r="J700" s="10">
        <v>0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10">
        <v>0</v>
      </c>
      <c r="AG700" s="10">
        <v>0</v>
      </c>
      <c r="AH700" s="10"/>
      <c r="AL700" s="24"/>
    </row>
    <row r="701" spans="1:40" x14ac:dyDescent="0.25">
      <c r="A701" s="19" t="s">
        <v>1373</v>
      </c>
      <c r="B701" s="19" t="s">
        <v>506</v>
      </c>
      <c r="C701" s="8" t="s">
        <v>86</v>
      </c>
      <c r="D701" s="9"/>
      <c r="E701" s="9"/>
      <c r="F701" s="9"/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10">
        <v>0</v>
      </c>
      <c r="AG701" s="10">
        <v>0</v>
      </c>
      <c r="AH701" s="10"/>
      <c r="AL701" s="24"/>
    </row>
    <row r="702" spans="1:40" x14ac:dyDescent="0.25">
      <c r="A702" s="19" t="s">
        <v>1374</v>
      </c>
      <c r="B702" s="19" t="s">
        <v>1052</v>
      </c>
      <c r="C702" s="8" t="s">
        <v>86</v>
      </c>
      <c r="D702" s="9"/>
      <c r="E702" s="9"/>
      <c r="F702" s="9"/>
      <c r="G702" s="10">
        <v>0</v>
      </c>
      <c r="H702" s="10">
        <v>0</v>
      </c>
      <c r="I702" s="10">
        <v>0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10">
        <v>0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10">
        <v>0</v>
      </c>
      <c r="AG702" s="10">
        <v>0</v>
      </c>
      <c r="AH702" s="10"/>
      <c r="AL702" s="24"/>
    </row>
    <row r="703" spans="1:40" x14ac:dyDescent="0.25">
      <c r="A703" s="19" t="s">
        <v>1375</v>
      </c>
      <c r="B703" s="19" t="s">
        <v>510</v>
      </c>
      <c r="C703" s="8" t="s">
        <v>86</v>
      </c>
      <c r="D703" s="9"/>
      <c r="E703" s="9"/>
      <c r="F703" s="9"/>
      <c r="G703" s="10">
        <v>0</v>
      </c>
      <c r="H703" s="10">
        <v>0</v>
      </c>
      <c r="I703" s="10">
        <v>0</v>
      </c>
      <c r="J703" s="10">
        <v>0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10">
        <v>0</v>
      </c>
      <c r="AG703" s="10">
        <v>0</v>
      </c>
      <c r="AH703" s="10"/>
      <c r="AL703" s="24"/>
    </row>
    <row r="704" spans="1:40" x14ac:dyDescent="0.25">
      <c r="A704" s="19" t="s">
        <v>1376</v>
      </c>
      <c r="B704" s="19" t="s">
        <v>1377</v>
      </c>
      <c r="C704" s="8" t="s">
        <v>86</v>
      </c>
      <c r="D704" s="9"/>
      <c r="E704" s="9"/>
      <c r="F704" s="9"/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10">
        <v>0</v>
      </c>
      <c r="AG704" s="10">
        <v>0</v>
      </c>
      <c r="AH704" s="10"/>
      <c r="AL704" s="24"/>
    </row>
    <row r="705" spans="1:40" x14ac:dyDescent="0.25">
      <c r="A705" s="19" t="s">
        <v>1378</v>
      </c>
      <c r="B705" s="19" t="s">
        <v>514</v>
      </c>
      <c r="C705" s="8" t="s">
        <v>86</v>
      </c>
      <c r="D705" s="9"/>
      <c r="E705" s="9"/>
      <c r="F705" s="9"/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10">
        <v>0</v>
      </c>
      <c r="AG705" s="10">
        <v>0</v>
      </c>
      <c r="AH705" s="10"/>
      <c r="AL705" s="24"/>
    </row>
    <row r="706" spans="1:40" x14ac:dyDescent="0.25">
      <c r="A706" s="19" t="s">
        <v>1379</v>
      </c>
      <c r="B706" s="19" t="s">
        <v>516</v>
      </c>
      <c r="C706" s="8" t="s">
        <v>86</v>
      </c>
      <c r="D706" s="9"/>
      <c r="E706" s="9"/>
      <c r="F706" s="9"/>
      <c r="G706" s="10">
        <v>0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10">
        <v>0</v>
      </c>
      <c r="AG706" s="10">
        <v>0</v>
      </c>
      <c r="AH706" s="10"/>
      <c r="AL706" s="24"/>
    </row>
    <row r="707" spans="1:40" x14ac:dyDescent="0.25">
      <c r="A707" s="7" t="s">
        <v>1380</v>
      </c>
      <c r="B707" s="7" t="s">
        <v>1381</v>
      </c>
      <c r="C707" s="8" t="s">
        <v>86</v>
      </c>
      <c r="D707" s="9"/>
      <c r="E707" s="9"/>
      <c r="F707" s="9"/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10">
        <v>0</v>
      </c>
      <c r="AG707" s="10">
        <v>0</v>
      </c>
      <c r="AH707" s="10"/>
      <c r="AL707" s="24"/>
    </row>
    <row r="708" spans="1:40" x14ac:dyDescent="0.25">
      <c r="A708" s="7" t="s">
        <v>1382</v>
      </c>
      <c r="B708" s="7" t="s">
        <v>1383</v>
      </c>
      <c r="C708" s="8" t="s">
        <v>86</v>
      </c>
      <c r="D708" s="9"/>
      <c r="E708" s="9"/>
      <c r="F708" s="9"/>
      <c r="G708" s="10">
        <v>0</v>
      </c>
      <c r="H708" s="10">
        <v>273</v>
      </c>
      <c r="I708" s="10">
        <v>255</v>
      </c>
      <c r="J708" s="10">
        <v>0</v>
      </c>
      <c r="K708" s="10">
        <v>0</v>
      </c>
      <c r="L708" s="10">
        <v>483</v>
      </c>
      <c r="M708" s="10">
        <v>383</v>
      </c>
      <c r="N708" s="10">
        <v>216.5</v>
      </c>
      <c r="O708" s="10">
        <v>411</v>
      </c>
      <c r="P708" s="10">
        <v>0</v>
      </c>
      <c r="Q708" s="10">
        <v>411</v>
      </c>
      <c r="R708" s="10">
        <v>255</v>
      </c>
      <c r="S708" s="10">
        <v>0</v>
      </c>
      <c r="T708" s="10">
        <v>255</v>
      </c>
      <c r="U708" s="10">
        <v>0</v>
      </c>
      <c r="V708" s="10">
        <v>255</v>
      </c>
      <c r="W708" s="10">
        <v>156</v>
      </c>
      <c r="X708" s="10">
        <v>0</v>
      </c>
      <c r="Y708" s="10">
        <v>273</v>
      </c>
      <c r="Z708" s="10">
        <v>0</v>
      </c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10">
        <v>0</v>
      </c>
      <c r="AG708" s="10">
        <v>-138</v>
      </c>
      <c r="AH708" s="10"/>
      <c r="AJ708" s="24">
        <f t="shared" ref="AJ708:AJ709" si="497">(M708-L708)/L708</f>
        <v>-0.20703933747412009</v>
      </c>
      <c r="AK708" s="24">
        <f t="shared" ref="AK708:AK709" si="498">(O708-M708)/M708</f>
        <v>7.3107049608355096E-2</v>
      </c>
      <c r="AL708" s="24">
        <f t="shared" ref="AL708:AL709" si="499">AG708/O708</f>
        <v>-0.33576642335766421</v>
      </c>
      <c r="AM708" s="24">
        <f t="shared" ref="AM708:AM709" si="500">(Y708-L708)/L708</f>
        <v>-0.43478260869565216</v>
      </c>
      <c r="AN708" s="24">
        <f t="shared" ref="AN708:AN709" si="501">AM708/3</f>
        <v>-0.14492753623188406</v>
      </c>
    </row>
    <row r="709" spans="1:40" x14ac:dyDescent="0.25">
      <c r="A709" s="7" t="s">
        <v>1384</v>
      </c>
      <c r="B709" s="7" t="s">
        <v>1385</v>
      </c>
      <c r="C709" s="8" t="s">
        <v>86</v>
      </c>
      <c r="D709" s="9"/>
      <c r="E709" s="9"/>
      <c r="F709" s="9"/>
      <c r="G709" s="10">
        <v>0</v>
      </c>
      <c r="H709" s="10">
        <v>5459</v>
      </c>
      <c r="I709" s="10">
        <v>5276</v>
      </c>
      <c r="J709" s="10">
        <v>28404</v>
      </c>
      <c r="K709" s="10">
        <v>6233</v>
      </c>
      <c r="L709" s="10">
        <v>9493</v>
      </c>
      <c r="M709" s="10">
        <v>5450</v>
      </c>
      <c r="N709" s="10">
        <v>12395</v>
      </c>
      <c r="O709" s="10">
        <v>5276</v>
      </c>
      <c r="P709" s="10">
        <v>0</v>
      </c>
      <c r="Q709" s="10">
        <v>5276</v>
      </c>
      <c r="R709" s="10">
        <v>0</v>
      </c>
      <c r="S709" s="10">
        <v>5276</v>
      </c>
      <c r="T709" s="10">
        <v>5276</v>
      </c>
      <c r="U709" s="10">
        <v>0</v>
      </c>
      <c r="V709" s="10">
        <v>5276</v>
      </c>
      <c r="W709" s="10">
        <v>0</v>
      </c>
      <c r="X709" s="10">
        <v>0</v>
      </c>
      <c r="Y709" s="10">
        <v>5459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10">
        <v>0</v>
      </c>
      <c r="AG709" s="10">
        <v>183</v>
      </c>
      <c r="AH709" s="10"/>
      <c r="AJ709" s="24">
        <f t="shared" si="497"/>
        <v>-0.42589276308859159</v>
      </c>
      <c r="AK709" s="24">
        <f t="shared" si="498"/>
        <v>-3.1926605504587154E-2</v>
      </c>
      <c r="AL709" s="24">
        <f t="shared" si="499"/>
        <v>3.4685367702805156E-2</v>
      </c>
      <c r="AM709" s="24">
        <f t="shared" si="500"/>
        <v>-0.42494469609185714</v>
      </c>
      <c r="AN709" s="24">
        <f t="shared" si="501"/>
        <v>-0.14164823203061905</v>
      </c>
    </row>
    <row r="710" spans="1:40" x14ac:dyDescent="0.25">
      <c r="A710" s="7" t="s">
        <v>1386</v>
      </c>
      <c r="B710" s="7" t="s">
        <v>1387</v>
      </c>
      <c r="C710" s="8" t="s">
        <v>86</v>
      </c>
      <c r="D710" s="9"/>
      <c r="E710" s="9"/>
      <c r="F710" s="9"/>
      <c r="G710" s="10">
        <v>0</v>
      </c>
      <c r="H710" s="10">
        <v>0</v>
      </c>
      <c r="I710" s="10">
        <v>0</v>
      </c>
      <c r="J710" s="10">
        <v>0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0</v>
      </c>
      <c r="T710" s="10">
        <v>0</v>
      </c>
      <c r="U710" s="10">
        <v>0</v>
      </c>
      <c r="V710" s="10">
        <v>0</v>
      </c>
      <c r="W710" s="10">
        <v>0</v>
      </c>
      <c r="X710" s="10">
        <v>0</v>
      </c>
      <c r="Y710" s="10">
        <v>0</v>
      </c>
      <c r="Z710" s="10">
        <v>0</v>
      </c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10">
        <v>0</v>
      </c>
      <c r="AG710" s="10">
        <v>0</v>
      </c>
      <c r="AH710" s="10"/>
      <c r="AL710" s="24"/>
    </row>
    <row r="711" spans="1:40" x14ac:dyDescent="0.25">
      <c r="A711" s="12" t="s">
        <v>1203</v>
      </c>
      <c r="B711" s="13" t="s">
        <v>286</v>
      </c>
      <c r="C711" s="13"/>
      <c r="D711" s="14">
        <v>0</v>
      </c>
      <c r="E711" s="14">
        <v>0</v>
      </c>
      <c r="F711" s="14">
        <v>0</v>
      </c>
      <c r="G711" s="14">
        <v>0</v>
      </c>
      <c r="H711" s="14">
        <v>15386</v>
      </c>
      <c r="I711" s="14">
        <v>5531</v>
      </c>
      <c r="J711" s="14">
        <v>28404</v>
      </c>
      <c r="K711" s="14">
        <v>6233</v>
      </c>
      <c r="L711" s="14">
        <v>9976</v>
      </c>
      <c r="M711" s="14">
        <v>5833</v>
      </c>
      <c r="N711" s="14">
        <v>12611.5</v>
      </c>
      <c r="O711" s="14">
        <v>15465</v>
      </c>
      <c r="P711" s="14">
        <v>0</v>
      </c>
      <c r="Q711" s="14">
        <v>15465</v>
      </c>
      <c r="R711" s="14">
        <v>255</v>
      </c>
      <c r="S711" s="14">
        <v>5276</v>
      </c>
      <c r="T711" s="14">
        <v>5531</v>
      </c>
      <c r="U711" s="14">
        <v>0</v>
      </c>
      <c r="V711" s="14">
        <v>5531</v>
      </c>
      <c r="W711" s="14">
        <v>9934</v>
      </c>
      <c r="X711" s="14">
        <v>0</v>
      </c>
      <c r="Y711" s="14">
        <v>15386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0</v>
      </c>
      <c r="AG711" s="14">
        <v>-79</v>
      </c>
      <c r="AH711" s="14">
        <v>0</v>
      </c>
      <c r="AJ711" s="24">
        <f t="shared" ref="AJ711:AJ713" si="502">(M711-L711)/L711</f>
        <v>-0.41529671210906177</v>
      </c>
      <c r="AK711" s="24">
        <f t="shared" ref="AK711:AK713" si="503">(O711-M711)/M711</f>
        <v>1.6512943596776959</v>
      </c>
      <c r="AL711" s="24">
        <f t="shared" ref="AL711:AL713" si="504">AG711/O711</f>
        <v>-5.1083090850307144E-3</v>
      </c>
      <c r="AM711" s="24">
        <f t="shared" ref="AM711:AM713" si="505">(Y711-L711)/L711</f>
        <v>0.54230152365677631</v>
      </c>
      <c r="AN711" s="24">
        <f t="shared" ref="AN711:AN713" si="506">AM711/3</f>
        <v>0.18076717455225877</v>
      </c>
    </row>
    <row r="712" spans="1:40" ht="15.75" thickBot="1" x14ac:dyDescent="0.3">
      <c r="A712" s="15" t="s">
        <v>1388</v>
      </c>
      <c r="B712" s="16" t="s">
        <v>1389</v>
      </c>
      <c r="C712" s="16"/>
      <c r="D712" s="17">
        <v>0</v>
      </c>
      <c r="E712" s="17">
        <v>0</v>
      </c>
      <c r="F712" s="17">
        <v>0</v>
      </c>
      <c r="G712" s="17">
        <v>0</v>
      </c>
      <c r="H712" s="17">
        <v>15386</v>
      </c>
      <c r="I712" s="17">
        <v>5531</v>
      </c>
      <c r="J712" s="17">
        <v>28404</v>
      </c>
      <c r="K712" s="17">
        <v>6233</v>
      </c>
      <c r="L712" s="17">
        <v>9976</v>
      </c>
      <c r="M712" s="17">
        <v>5833</v>
      </c>
      <c r="N712" s="17">
        <v>12611.5</v>
      </c>
      <c r="O712" s="17">
        <v>15465</v>
      </c>
      <c r="P712" s="17">
        <v>0</v>
      </c>
      <c r="Q712" s="17">
        <v>15465</v>
      </c>
      <c r="R712" s="17">
        <v>255</v>
      </c>
      <c r="S712" s="17">
        <v>5276</v>
      </c>
      <c r="T712" s="17">
        <v>5531</v>
      </c>
      <c r="U712" s="17">
        <v>0</v>
      </c>
      <c r="V712" s="17">
        <v>5531</v>
      </c>
      <c r="W712" s="17">
        <v>9934</v>
      </c>
      <c r="X712" s="17">
        <v>0</v>
      </c>
      <c r="Y712" s="17">
        <v>15386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0</v>
      </c>
      <c r="AG712" s="17">
        <v>-79</v>
      </c>
      <c r="AH712" s="17">
        <v>0</v>
      </c>
      <c r="AJ712" s="24">
        <f t="shared" si="502"/>
        <v>-0.41529671210906177</v>
      </c>
      <c r="AK712" s="24">
        <f t="shared" si="503"/>
        <v>1.6512943596776959</v>
      </c>
      <c r="AL712" s="24">
        <f t="shared" si="504"/>
        <v>-5.1083090850307144E-3</v>
      </c>
      <c r="AM712" s="24">
        <f t="shared" si="505"/>
        <v>0.54230152365677631</v>
      </c>
      <c r="AN712" s="24">
        <f t="shared" si="506"/>
        <v>0.18076717455225877</v>
      </c>
    </row>
    <row r="713" spans="1:40" ht="15.75" thickTop="1" x14ac:dyDescent="0.25">
      <c r="A713" s="7" t="s">
        <v>1390</v>
      </c>
      <c r="B713" s="7" t="s">
        <v>1391</v>
      </c>
      <c r="C713" s="8" t="s">
        <v>97</v>
      </c>
      <c r="D713" s="9"/>
      <c r="E713" s="9"/>
      <c r="F713" s="9"/>
      <c r="G713" s="10">
        <v>0</v>
      </c>
      <c r="H713" s="10">
        <v>114806</v>
      </c>
      <c r="I713" s="10">
        <v>116754</v>
      </c>
      <c r="J713" s="10">
        <v>77570</v>
      </c>
      <c r="K713" s="10">
        <v>89090</v>
      </c>
      <c r="L713" s="10">
        <v>69035</v>
      </c>
      <c r="M713" s="10">
        <v>90431</v>
      </c>
      <c r="N713" s="10">
        <v>81531.5</v>
      </c>
      <c r="O713" s="10">
        <v>109583</v>
      </c>
      <c r="P713" s="10">
        <v>0</v>
      </c>
      <c r="Q713" s="10">
        <v>109583</v>
      </c>
      <c r="R713" s="10">
        <v>92245</v>
      </c>
      <c r="S713" s="10">
        <v>0</v>
      </c>
      <c r="T713" s="10">
        <v>92245</v>
      </c>
      <c r="U713" s="10">
        <v>0</v>
      </c>
      <c r="V713" s="10">
        <v>92245</v>
      </c>
      <c r="W713" s="10">
        <v>17338</v>
      </c>
      <c r="X713" s="10">
        <v>0</v>
      </c>
      <c r="Y713" s="10">
        <v>114806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10">
        <v>0</v>
      </c>
      <c r="AG713" s="10">
        <v>5223</v>
      </c>
      <c r="AH713" s="10"/>
      <c r="AJ713" s="24">
        <f t="shared" si="502"/>
        <v>0.30992974578112553</v>
      </c>
      <c r="AK713" s="24">
        <f t="shared" si="503"/>
        <v>0.21178578142451152</v>
      </c>
      <c r="AL713" s="24">
        <f t="shared" si="504"/>
        <v>4.7662502395444548E-2</v>
      </c>
      <c r="AM713" s="24">
        <f t="shared" si="505"/>
        <v>0.66301151589773299</v>
      </c>
      <c r="AN713" s="24">
        <f t="shared" si="506"/>
        <v>0.22100383863257766</v>
      </c>
    </row>
    <row r="714" spans="1:40" x14ac:dyDescent="0.25">
      <c r="A714" s="7" t="s">
        <v>1392</v>
      </c>
      <c r="B714" s="7" t="s">
        <v>1393</v>
      </c>
      <c r="C714" s="8" t="s">
        <v>97</v>
      </c>
      <c r="D714" s="9"/>
      <c r="E714" s="9"/>
      <c r="F714" s="9"/>
      <c r="G714" s="10">
        <v>0</v>
      </c>
      <c r="H714" s="10">
        <v>0</v>
      </c>
      <c r="I714" s="10">
        <v>0</v>
      </c>
      <c r="J714" s="10">
        <v>688</v>
      </c>
      <c r="K714" s="10">
        <v>0</v>
      </c>
      <c r="L714" s="10">
        <v>2092</v>
      </c>
      <c r="M714" s="10">
        <v>0</v>
      </c>
      <c r="N714" s="10">
        <v>695</v>
      </c>
      <c r="O714" s="10">
        <v>0</v>
      </c>
      <c r="P714" s="10">
        <v>0</v>
      </c>
      <c r="Q714" s="10">
        <v>0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10">
        <v>0</v>
      </c>
      <c r="X714" s="10">
        <v>0</v>
      </c>
      <c r="Y714" s="10">
        <v>0</v>
      </c>
      <c r="Z714" s="10">
        <v>0</v>
      </c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10">
        <v>0</v>
      </c>
      <c r="AG714" s="10">
        <v>0</v>
      </c>
      <c r="AH714" s="10"/>
      <c r="AL714" s="24"/>
    </row>
    <row r="715" spans="1:40" x14ac:dyDescent="0.25">
      <c r="A715" s="7" t="s">
        <v>1394</v>
      </c>
      <c r="B715" s="7" t="s">
        <v>1395</v>
      </c>
      <c r="C715" s="8" t="s">
        <v>97</v>
      </c>
      <c r="D715" s="9"/>
      <c r="E715" s="9"/>
      <c r="F715" s="9"/>
      <c r="G715" s="10">
        <v>0</v>
      </c>
      <c r="H715" s="10">
        <v>500</v>
      </c>
      <c r="I715" s="10">
        <v>2541</v>
      </c>
      <c r="J715" s="10">
        <v>2137</v>
      </c>
      <c r="K715" s="10">
        <v>4642</v>
      </c>
      <c r="L715" s="10">
        <v>4231</v>
      </c>
      <c r="M715" s="10">
        <v>1558</v>
      </c>
      <c r="N715" s="10">
        <v>3142</v>
      </c>
      <c r="O715" s="10">
        <v>200</v>
      </c>
      <c r="P715" s="10">
        <v>0</v>
      </c>
      <c r="Q715" s="10">
        <v>200</v>
      </c>
      <c r="R715" s="10">
        <v>3517</v>
      </c>
      <c r="S715" s="10">
        <v>0</v>
      </c>
      <c r="T715" s="10">
        <v>3517</v>
      </c>
      <c r="U715" s="10">
        <v>0</v>
      </c>
      <c r="V715" s="10">
        <v>3517</v>
      </c>
      <c r="W715" s="10">
        <v>-3317</v>
      </c>
      <c r="X715" s="10">
        <v>0</v>
      </c>
      <c r="Y715" s="10">
        <v>500</v>
      </c>
      <c r="Z715" s="10">
        <v>0</v>
      </c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10">
        <v>0</v>
      </c>
      <c r="AG715" s="10">
        <v>300</v>
      </c>
      <c r="AH715" s="10"/>
      <c r="AJ715" s="24">
        <f t="shared" ref="AJ715:AJ716" si="507">(M715-L715)/L715</f>
        <v>-0.63176554006145125</v>
      </c>
      <c r="AK715" s="24">
        <f t="shared" ref="AK715:AK716" si="508">(O715-M715)/M715</f>
        <v>-0.87163029525032087</v>
      </c>
      <c r="AL715" s="24">
        <f t="shared" ref="AL715:AL716" si="509">AG715/O715</f>
        <v>1.5</v>
      </c>
      <c r="AM715" s="24">
        <f t="shared" ref="AM715:AM716" si="510">(Y715-L715)/L715</f>
        <v>-0.88182462774757742</v>
      </c>
      <c r="AN715" s="24">
        <f t="shared" ref="AN715:AN716" si="511">AM715/3</f>
        <v>-0.29394154258252581</v>
      </c>
    </row>
    <row r="716" spans="1:40" x14ac:dyDescent="0.25">
      <c r="A716" s="7" t="s">
        <v>1396</v>
      </c>
      <c r="B716" s="7" t="s">
        <v>1397</v>
      </c>
      <c r="C716" s="8" t="s">
        <v>97</v>
      </c>
      <c r="D716" s="9"/>
      <c r="E716" s="9"/>
      <c r="F716" s="9"/>
      <c r="G716" s="10">
        <v>0</v>
      </c>
      <c r="H716" s="10">
        <v>25367</v>
      </c>
      <c r="I716" s="10">
        <v>-36</v>
      </c>
      <c r="J716" s="10">
        <v>-506</v>
      </c>
      <c r="K716" s="10">
        <v>0</v>
      </c>
      <c r="L716" s="10">
        <v>452</v>
      </c>
      <c r="M716" s="10">
        <v>-111</v>
      </c>
      <c r="N716" s="10">
        <v>-41.25</v>
      </c>
      <c r="O716" s="10">
        <v>21501</v>
      </c>
      <c r="P716" s="10">
        <v>0</v>
      </c>
      <c r="Q716" s="10">
        <v>21501</v>
      </c>
      <c r="R716" s="10">
        <v>-36</v>
      </c>
      <c r="S716" s="10">
        <v>0</v>
      </c>
      <c r="T716" s="10">
        <v>-36</v>
      </c>
      <c r="U716" s="10">
        <v>0</v>
      </c>
      <c r="V716" s="10">
        <v>-36</v>
      </c>
      <c r="W716" s="10">
        <v>21537</v>
      </c>
      <c r="X716" s="10">
        <v>0</v>
      </c>
      <c r="Y716" s="10">
        <v>25367</v>
      </c>
      <c r="Z716" s="10">
        <v>0</v>
      </c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10">
        <v>0</v>
      </c>
      <c r="AG716" s="10">
        <v>3866</v>
      </c>
      <c r="AH716" s="10"/>
      <c r="AJ716" s="24">
        <f t="shared" si="507"/>
        <v>-1.2455752212389382</v>
      </c>
      <c r="AK716" s="24">
        <f t="shared" si="508"/>
        <v>-194.70270270270271</v>
      </c>
      <c r="AL716" s="24">
        <f t="shared" si="509"/>
        <v>0.17980559043765407</v>
      </c>
      <c r="AM716" s="24">
        <f t="shared" si="510"/>
        <v>55.121681415929203</v>
      </c>
      <c r="AN716" s="24">
        <f t="shared" si="511"/>
        <v>18.373893805309734</v>
      </c>
    </row>
    <row r="717" spans="1:40" x14ac:dyDescent="0.25">
      <c r="A717" s="19" t="s">
        <v>1398</v>
      </c>
      <c r="B717" s="19" t="s">
        <v>1399</v>
      </c>
      <c r="C717" s="8" t="s">
        <v>97</v>
      </c>
      <c r="D717" s="9"/>
      <c r="E717" s="9"/>
      <c r="F717" s="9"/>
      <c r="G717" s="10">
        <v>0</v>
      </c>
      <c r="H717" s="10">
        <v>0</v>
      </c>
      <c r="I717" s="10">
        <v>0</v>
      </c>
      <c r="J717" s="10">
        <v>1186</v>
      </c>
      <c r="K717" s="10">
        <v>563</v>
      </c>
      <c r="L717" s="10">
        <v>1650</v>
      </c>
      <c r="M717" s="10">
        <v>1304</v>
      </c>
      <c r="N717" s="10">
        <v>1175.75</v>
      </c>
      <c r="O717" s="10">
        <v>0</v>
      </c>
      <c r="P717" s="10">
        <v>0</v>
      </c>
      <c r="Q717" s="10">
        <v>0</v>
      </c>
      <c r="R717" s="10">
        <v>3036</v>
      </c>
      <c r="S717" s="10">
        <v>0</v>
      </c>
      <c r="T717" s="10">
        <v>3036</v>
      </c>
      <c r="U717" s="10">
        <v>0</v>
      </c>
      <c r="V717" s="10">
        <v>3036</v>
      </c>
      <c r="W717" s="10">
        <v>-3036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10">
        <v>0</v>
      </c>
      <c r="AG717" s="10">
        <v>0</v>
      </c>
      <c r="AH717" s="10"/>
      <c r="AL717" s="24"/>
    </row>
    <row r="718" spans="1:40" x14ac:dyDescent="0.25">
      <c r="A718" s="19" t="s">
        <v>1400</v>
      </c>
      <c r="B718" s="19" t="s">
        <v>1401</v>
      </c>
      <c r="C718" s="8" t="s">
        <v>97</v>
      </c>
      <c r="D718" s="9"/>
      <c r="E718" s="9"/>
      <c r="F718" s="9"/>
      <c r="G718" s="10">
        <v>0</v>
      </c>
      <c r="H718" s="10">
        <v>0</v>
      </c>
      <c r="I718" s="10">
        <v>0</v>
      </c>
      <c r="J718" s="10">
        <v>4511</v>
      </c>
      <c r="K718" s="10">
        <v>5185</v>
      </c>
      <c r="L718" s="10">
        <v>4603</v>
      </c>
      <c r="M718" s="10">
        <v>5573</v>
      </c>
      <c r="N718" s="10">
        <v>4968</v>
      </c>
      <c r="O718" s="10">
        <v>0</v>
      </c>
      <c r="P718" s="10">
        <v>0</v>
      </c>
      <c r="Q718" s="10">
        <v>0</v>
      </c>
      <c r="R718" s="10">
        <v>5734</v>
      </c>
      <c r="S718" s="10">
        <v>0</v>
      </c>
      <c r="T718" s="10">
        <v>5734</v>
      </c>
      <c r="U718" s="10">
        <v>0</v>
      </c>
      <c r="V718" s="10">
        <v>5734</v>
      </c>
      <c r="W718" s="10">
        <v>-5734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10">
        <v>0</v>
      </c>
      <c r="AG718" s="10">
        <v>0</v>
      </c>
      <c r="AH718" s="10"/>
      <c r="AL718" s="24"/>
    </row>
    <row r="719" spans="1:40" x14ac:dyDescent="0.25">
      <c r="A719" s="19" t="s">
        <v>1402</v>
      </c>
      <c r="B719" s="19" t="s">
        <v>1403</v>
      </c>
      <c r="C719" s="8" t="s">
        <v>97</v>
      </c>
      <c r="D719" s="9"/>
      <c r="E719" s="9"/>
      <c r="F719" s="9"/>
      <c r="G719" s="10">
        <v>0</v>
      </c>
      <c r="H719" s="10">
        <v>0</v>
      </c>
      <c r="I719" s="10">
        <v>0</v>
      </c>
      <c r="J719" s="10">
        <v>1355</v>
      </c>
      <c r="K719" s="10">
        <v>1520</v>
      </c>
      <c r="L719" s="10">
        <v>1236</v>
      </c>
      <c r="M719" s="10">
        <v>1623</v>
      </c>
      <c r="N719" s="10">
        <v>1433.5</v>
      </c>
      <c r="O719" s="10">
        <v>0</v>
      </c>
      <c r="P719" s="10">
        <v>0</v>
      </c>
      <c r="Q719" s="10">
        <v>0</v>
      </c>
      <c r="R719" s="10">
        <v>1530</v>
      </c>
      <c r="S719" s="10">
        <v>0</v>
      </c>
      <c r="T719" s="10">
        <v>1530</v>
      </c>
      <c r="U719" s="10">
        <v>0</v>
      </c>
      <c r="V719" s="10">
        <v>1530</v>
      </c>
      <c r="W719" s="10">
        <v>-1530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10">
        <v>0</v>
      </c>
      <c r="AG719" s="10">
        <v>0</v>
      </c>
      <c r="AH719" s="10"/>
      <c r="AL719" s="24"/>
    </row>
    <row r="720" spans="1:40" x14ac:dyDescent="0.25">
      <c r="A720" s="19" t="s">
        <v>1404</v>
      </c>
      <c r="B720" s="19" t="s">
        <v>1405</v>
      </c>
      <c r="C720" s="8" t="s">
        <v>97</v>
      </c>
      <c r="D720" s="9"/>
      <c r="E720" s="9"/>
      <c r="F720" s="9"/>
      <c r="G720" s="10">
        <v>0</v>
      </c>
      <c r="H720" s="10">
        <v>0</v>
      </c>
      <c r="I720" s="10">
        <v>0</v>
      </c>
      <c r="J720" s="10">
        <v>573</v>
      </c>
      <c r="K720" s="10">
        <v>629</v>
      </c>
      <c r="L720" s="10">
        <v>526</v>
      </c>
      <c r="M720" s="10">
        <v>640</v>
      </c>
      <c r="N720" s="10">
        <v>592</v>
      </c>
      <c r="O720" s="10">
        <v>0</v>
      </c>
      <c r="P720" s="10">
        <v>0</v>
      </c>
      <c r="Q720" s="10">
        <v>0</v>
      </c>
      <c r="R720" s="10">
        <v>652</v>
      </c>
      <c r="S720" s="10">
        <v>0</v>
      </c>
      <c r="T720" s="10">
        <v>652</v>
      </c>
      <c r="U720" s="10">
        <v>0</v>
      </c>
      <c r="V720" s="10">
        <v>652</v>
      </c>
      <c r="W720" s="10">
        <v>-652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10">
        <v>0</v>
      </c>
      <c r="AG720" s="10">
        <v>0</v>
      </c>
      <c r="AH720" s="10"/>
      <c r="AL720" s="24"/>
    </row>
    <row r="721" spans="1:40" x14ac:dyDescent="0.25">
      <c r="A721" s="19" t="s">
        <v>1406</v>
      </c>
      <c r="B721" s="19" t="s">
        <v>1407</v>
      </c>
      <c r="C721" s="8" t="s">
        <v>97</v>
      </c>
      <c r="D721" s="9"/>
      <c r="E721" s="9"/>
      <c r="F721" s="9"/>
      <c r="G721" s="10">
        <v>0</v>
      </c>
      <c r="H721" s="10">
        <v>0</v>
      </c>
      <c r="I721" s="10">
        <v>0</v>
      </c>
      <c r="J721" s="10">
        <v>3532</v>
      </c>
      <c r="K721" s="10">
        <v>3876</v>
      </c>
      <c r="L721" s="10">
        <v>3313</v>
      </c>
      <c r="M721" s="10">
        <v>4021</v>
      </c>
      <c r="N721" s="10">
        <v>3685.5</v>
      </c>
      <c r="O721" s="10">
        <v>0</v>
      </c>
      <c r="P721" s="10">
        <v>0</v>
      </c>
      <c r="Q721" s="10">
        <v>0</v>
      </c>
      <c r="R721" s="10">
        <v>4135</v>
      </c>
      <c r="S721" s="10">
        <v>0</v>
      </c>
      <c r="T721" s="10">
        <v>4135</v>
      </c>
      <c r="U721" s="10">
        <v>0</v>
      </c>
      <c r="V721" s="10">
        <v>4135</v>
      </c>
      <c r="W721" s="10">
        <v>-4135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10">
        <v>0</v>
      </c>
      <c r="AG721" s="10">
        <v>0</v>
      </c>
      <c r="AH721" s="10"/>
      <c r="AL721" s="24"/>
    </row>
    <row r="722" spans="1:40" x14ac:dyDescent="0.25">
      <c r="A722" s="19" t="s">
        <v>1408</v>
      </c>
      <c r="B722" s="19" t="s">
        <v>1409</v>
      </c>
      <c r="C722" s="8" t="s">
        <v>97</v>
      </c>
      <c r="D722" s="9"/>
      <c r="E722" s="9"/>
      <c r="F722" s="9"/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10">
        <v>0</v>
      </c>
      <c r="T722" s="10">
        <v>0</v>
      </c>
      <c r="U722" s="10">
        <v>0</v>
      </c>
      <c r="V722" s="10">
        <v>0</v>
      </c>
      <c r="W722" s="10">
        <v>0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10">
        <v>0</v>
      </c>
      <c r="AG722" s="10">
        <v>0</v>
      </c>
      <c r="AH722" s="10"/>
      <c r="AL722" s="24"/>
    </row>
    <row r="723" spans="1:40" x14ac:dyDescent="0.25">
      <c r="A723" s="19" t="s">
        <v>1410</v>
      </c>
      <c r="B723" s="19" t="s">
        <v>1411</v>
      </c>
      <c r="C723" s="8" t="s">
        <v>97</v>
      </c>
      <c r="D723" s="9"/>
      <c r="E723" s="9"/>
      <c r="F723" s="9"/>
      <c r="G723" s="10">
        <v>0</v>
      </c>
      <c r="H723" s="10">
        <v>0</v>
      </c>
      <c r="I723" s="10">
        <v>0</v>
      </c>
      <c r="J723" s="10">
        <v>2681</v>
      </c>
      <c r="K723" s="10">
        <v>2372</v>
      </c>
      <c r="L723" s="10">
        <v>1528</v>
      </c>
      <c r="M723" s="10">
        <v>1523</v>
      </c>
      <c r="N723" s="10">
        <v>2026</v>
      </c>
      <c r="O723" s="10">
        <v>0</v>
      </c>
      <c r="P723" s="10">
        <v>0</v>
      </c>
      <c r="Q723" s="10">
        <v>0</v>
      </c>
      <c r="R723" s="10">
        <v>1426</v>
      </c>
      <c r="S723" s="10">
        <v>0</v>
      </c>
      <c r="T723" s="10">
        <v>1426</v>
      </c>
      <c r="U723" s="10">
        <v>0</v>
      </c>
      <c r="V723" s="10">
        <v>1426</v>
      </c>
      <c r="W723" s="10">
        <v>-1426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10">
        <v>0</v>
      </c>
      <c r="AG723" s="10">
        <v>0</v>
      </c>
      <c r="AH723" s="10"/>
      <c r="AL723" s="24"/>
    </row>
    <row r="724" spans="1:40" x14ac:dyDescent="0.25">
      <c r="A724" s="19" t="s">
        <v>1412</v>
      </c>
      <c r="B724" s="19" t="s">
        <v>1413</v>
      </c>
      <c r="C724" s="8" t="s">
        <v>97</v>
      </c>
      <c r="D724" s="9"/>
      <c r="E724" s="9"/>
      <c r="F724" s="9"/>
      <c r="G724" s="10">
        <v>0</v>
      </c>
      <c r="H724" s="10">
        <v>0</v>
      </c>
      <c r="I724" s="10">
        <v>0</v>
      </c>
      <c r="J724" s="10">
        <v>-1367</v>
      </c>
      <c r="K724" s="10">
        <v>219</v>
      </c>
      <c r="L724" s="10">
        <v>1325</v>
      </c>
      <c r="M724" s="10">
        <v>3088</v>
      </c>
      <c r="N724" s="10">
        <v>816.25</v>
      </c>
      <c r="O724" s="10">
        <v>0</v>
      </c>
      <c r="P724" s="10">
        <v>0</v>
      </c>
      <c r="Q724" s="10">
        <v>0</v>
      </c>
      <c r="R724" s="10">
        <v>6991</v>
      </c>
      <c r="S724" s="10">
        <v>0</v>
      </c>
      <c r="T724" s="10">
        <v>6991</v>
      </c>
      <c r="U724" s="10">
        <v>0</v>
      </c>
      <c r="V724" s="10">
        <v>6991</v>
      </c>
      <c r="W724" s="10">
        <v>-6991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10">
        <v>0</v>
      </c>
      <c r="AG724" s="10">
        <v>0</v>
      </c>
      <c r="AH724" s="10"/>
      <c r="AL724" s="24"/>
    </row>
    <row r="725" spans="1:40" x14ac:dyDescent="0.25">
      <c r="A725" s="7" t="s">
        <v>1414</v>
      </c>
      <c r="B725" s="7" t="s">
        <v>1415</v>
      </c>
      <c r="C725" s="8" t="s">
        <v>97</v>
      </c>
      <c r="D725" s="9"/>
      <c r="E725" s="9"/>
      <c r="F725" s="9"/>
      <c r="G725" s="10">
        <v>0</v>
      </c>
      <c r="H725" s="10">
        <v>0</v>
      </c>
      <c r="I725" s="10">
        <v>300</v>
      </c>
      <c r="J725" s="10">
        <v>86</v>
      </c>
      <c r="K725" s="10">
        <v>205</v>
      </c>
      <c r="L725" s="10">
        <v>1107</v>
      </c>
      <c r="M725" s="10">
        <v>127</v>
      </c>
      <c r="N725" s="10">
        <v>381.25</v>
      </c>
      <c r="O725" s="10">
        <v>0</v>
      </c>
      <c r="P725" s="10">
        <v>250</v>
      </c>
      <c r="Q725" s="10">
        <v>250</v>
      </c>
      <c r="R725" s="10">
        <v>375</v>
      </c>
      <c r="S725" s="10">
        <v>0</v>
      </c>
      <c r="T725" s="10">
        <v>375</v>
      </c>
      <c r="U725" s="10">
        <v>0</v>
      </c>
      <c r="V725" s="10">
        <v>375</v>
      </c>
      <c r="W725" s="10">
        <v>-125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10">
        <v>0</v>
      </c>
      <c r="AG725" s="10">
        <v>0</v>
      </c>
      <c r="AH725" s="10"/>
      <c r="AL725" s="24"/>
    </row>
    <row r="726" spans="1:40" x14ac:dyDescent="0.25">
      <c r="A726" s="7" t="s">
        <v>1416</v>
      </c>
      <c r="B726" s="7" t="s">
        <v>1417</v>
      </c>
      <c r="C726" s="8" t="s">
        <v>97</v>
      </c>
      <c r="D726" s="9"/>
      <c r="E726" s="9"/>
      <c r="F726" s="9"/>
      <c r="G726" s="10">
        <v>0</v>
      </c>
      <c r="H726" s="10">
        <v>2408</v>
      </c>
      <c r="I726" s="10">
        <v>2031</v>
      </c>
      <c r="J726" s="10">
        <v>940</v>
      </c>
      <c r="K726" s="10">
        <v>1003</v>
      </c>
      <c r="L726" s="10">
        <v>1141</v>
      </c>
      <c r="M726" s="10">
        <v>1383</v>
      </c>
      <c r="N726" s="10">
        <v>1116.75</v>
      </c>
      <c r="O726" s="10">
        <v>1446</v>
      </c>
      <c r="P726" s="10">
        <v>0</v>
      </c>
      <c r="Q726" s="10">
        <v>1446</v>
      </c>
      <c r="R726" s="10">
        <v>1509</v>
      </c>
      <c r="S726" s="10">
        <v>568</v>
      </c>
      <c r="T726" s="10">
        <v>2077</v>
      </c>
      <c r="U726" s="10">
        <v>0</v>
      </c>
      <c r="V726" s="10">
        <v>2077</v>
      </c>
      <c r="W726" s="10">
        <v>-631</v>
      </c>
      <c r="X726" s="10">
        <v>0</v>
      </c>
      <c r="Y726" s="10">
        <v>2408</v>
      </c>
      <c r="Z726" s="10">
        <v>0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10">
        <v>0</v>
      </c>
      <c r="AG726" s="10">
        <v>962</v>
      </c>
      <c r="AH726" s="10"/>
      <c r="AJ726" s="24">
        <f t="shared" ref="AJ726" si="512">(M726-L726)/L726</f>
        <v>0.21209465381244522</v>
      </c>
      <c r="AK726" s="24">
        <f t="shared" ref="AK726" si="513">(O726-M726)/M726</f>
        <v>4.5553145336225599E-2</v>
      </c>
      <c r="AL726" s="24">
        <f t="shared" ref="AL726" si="514">AG726/O726</f>
        <v>0.66528354080221297</v>
      </c>
      <c r="AM726" s="24">
        <f t="shared" ref="AM726" si="515">(Y726-L726)/L726</f>
        <v>1.1104294478527608</v>
      </c>
      <c r="AN726" s="24">
        <f t="shared" ref="AN726" si="516">AM726/3</f>
        <v>0.37014314928425357</v>
      </c>
    </row>
    <row r="727" spans="1:40" x14ac:dyDescent="0.25">
      <c r="A727" s="7" t="s">
        <v>1418</v>
      </c>
      <c r="B727" s="7" t="s">
        <v>1419</v>
      </c>
      <c r="C727" s="8" t="s">
        <v>97</v>
      </c>
      <c r="D727" s="9"/>
      <c r="E727" s="9"/>
      <c r="F727" s="9"/>
      <c r="G727" s="10">
        <v>0</v>
      </c>
      <c r="H727" s="10">
        <v>0</v>
      </c>
      <c r="I727" s="10">
        <v>0</v>
      </c>
      <c r="J727" s="10">
        <v>0</v>
      </c>
      <c r="K727" s="10">
        <v>-3675</v>
      </c>
      <c r="L727" s="10">
        <v>0</v>
      </c>
      <c r="M727" s="10">
        <v>0</v>
      </c>
      <c r="N727" s="10">
        <v>-918.75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10">
        <v>0</v>
      </c>
      <c r="AG727" s="10">
        <v>0</v>
      </c>
      <c r="AH727" s="10"/>
      <c r="AL727" s="24"/>
    </row>
    <row r="728" spans="1:40" x14ac:dyDescent="0.25">
      <c r="A728" s="7" t="s">
        <v>1420</v>
      </c>
      <c r="B728" s="7" t="s">
        <v>1421</v>
      </c>
      <c r="C728" s="8" t="s">
        <v>97</v>
      </c>
      <c r="D728" s="9"/>
      <c r="E728" s="9"/>
      <c r="F728" s="9"/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10">
        <v>0</v>
      </c>
      <c r="AG728" s="10">
        <v>0</v>
      </c>
      <c r="AH728" s="10"/>
      <c r="AL728" s="24"/>
    </row>
    <row r="729" spans="1:40" x14ac:dyDescent="0.25">
      <c r="A729" s="7" t="s">
        <v>1422</v>
      </c>
      <c r="B729" s="7" t="s">
        <v>1423</v>
      </c>
      <c r="C729" s="8" t="s">
        <v>97</v>
      </c>
      <c r="D729" s="9"/>
      <c r="E729" s="9"/>
      <c r="F729" s="9"/>
      <c r="G729" s="10">
        <v>0</v>
      </c>
      <c r="H729" s="10">
        <v>2992</v>
      </c>
      <c r="I729" s="10">
        <v>1505</v>
      </c>
      <c r="J729" s="10">
        <v>13509</v>
      </c>
      <c r="K729" s="10">
        <v>421</v>
      </c>
      <c r="L729" s="10">
        <v>4326</v>
      </c>
      <c r="M729" s="10">
        <v>3179</v>
      </c>
      <c r="N729" s="10">
        <v>5358.75</v>
      </c>
      <c r="O729" s="10">
        <v>2887</v>
      </c>
      <c r="P729" s="10">
        <v>0</v>
      </c>
      <c r="Q729" s="10">
        <v>2887</v>
      </c>
      <c r="R729" s="10">
        <v>1505</v>
      </c>
      <c r="S729" s="10">
        <v>0</v>
      </c>
      <c r="T729" s="10">
        <v>1505</v>
      </c>
      <c r="U729" s="10">
        <v>0</v>
      </c>
      <c r="V729" s="10">
        <v>1505</v>
      </c>
      <c r="W729" s="10">
        <v>1382</v>
      </c>
      <c r="X729" s="10">
        <v>0</v>
      </c>
      <c r="Y729" s="10">
        <v>2992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10">
        <v>0</v>
      </c>
      <c r="AG729" s="10">
        <v>105</v>
      </c>
      <c r="AH729" s="10"/>
      <c r="AJ729" s="24">
        <f t="shared" ref="AJ729:AJ730" si="517">(M729-L729)/L729</f>
        <v>-0.26514100785945444</v>
      </c>
      <c r="AK729" s="24">
        <f t="shared" ref="AK729:AK730" si="518">(O729-M729)/M729</f>
        <v>-9.1852783894306386E-2</v>
      </c>
      <c r="AL729" s="24">
        <f t="shared" ref="AL729:AL730" si="519">AG729/O729</f>
        <v>3.6369934187738137E-2</v>
      </c>
      <c r="AM729" s="24">
        <f t="shared" ref="AM729:AM730" si="520">(Y729-L729)/L729</f>
        <v>-0.3083680073971336</v>
      </c>
      <c r="AN729" s="24">
        <f t="shared" ref="AN729:AN730" si="521">AM729/3</f>
        <v>-0.10278933579904453</v>
      </c>
    </row>
    <row r="730" spans="1:40" x14ac:dyDescent="0.25">
      <c r="A730" s="7" t="s">
        <v>1424</v>
      </c>
      <c r="B730" s="7" t="s">
        <v>1425</v>
      </c>
      <c r="C730" s="8" t="s">
        <v>97</v>
      </c>
      <c r="D730" s="9"/>
      <c r="E730" s="9"/>
      <c r="F730" s="9"/>
      <c r="G730" s="10">
        <v>0</v>
      </c>
      <c r="H730" s="10">
        <v>315</v>
      </c>
      <c r="I730" s="10">
        <v>0</v>
      </c>
      <c r="J730" s="10">
        <v>0</v>
      </c>
      <c r="K730" s="10">
        <v>971</v>
      </c>
      <c r="L730" s="10">
        <v>0</v>
      </c>
      <c r="M730" s="10">
        <v>0</v>
      </c>
      <c r="N730" s="10">
        <v>242.75</v>
      </c>
      <c r="O730" s="10">
        <v>315</v>
      </c>
      <c r="P730" s="10">
        <v>0</v>
      </c>
      <c r="Q730" s="10">
        <v>315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315</v>
      </c>
      <c r="X730" s="10">
        <v>0</v>
      </c>
      <c r="Y730" s="10">
        <v>315</v>
      </c>
      <c r="Z730" s="10">
        <v>0</v>
      </c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10">
        <v>0</v>
      </c>
      <c r="AG730" s="10">
        <v>0</v>
      </c>
      <c r="AH730" s="10"/>
      <c r="AJ730" s="24" t="e">
        <f t="shared" si="517"/>
        <v>#DIV/0!</v>
      </c>
      <c r="AK730" s="24" t="e">
        <f t="shared" si="518"/>
        <v>#DIV/0!</v>
      </c>
      <c r="AL730" s="24">
        <f t="shared" si="519"/>
        <v>0</v>
      </c>
      <c r="AM730" s="24" t="e">
        <f t="shared" si="520"/>
        <v>#DIV/0!</v>
      </c>
      <c r="AN730" s="24" t="e">
        <f t="shared" si="521"/>
        <v>#DIV/0!</v>
      </c>
    </row>
    <row r="731" spans="1:40" x14ac:dyDescent="0.25">
      <c r="A731" s="7" t="s">
        <v>1426</v>
      </c>
      <c r="B731" s="7" t="s">
        <v>1427</v>
      </c>
      <c r="C731" s="8" t="s">
        <v>97</v>
      </c>
      <c r="D731" s="9"/>
      <c r="E731" s="9"/>
      <c r="F731" s="9"/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10">
        <v>0</v>
      </c>
      <c r="AG731" s="10">
        <v>0</v>
      </c>
      <c r="AH731" s="10"/>
      <c r="AL731" s="24"/>
    </row>
    <row r="732" spans="1:40" x14ac:dyDescent="0.25">
      <c r="A732" s="7" t="s">
        <v>1428</v>
      </c>
      <c r="B732" s="7" t="s">
        <v>1429</v>
      </c>
      <c r="C732" s="8" t="s">
        <v>97</v>
      </c>
      <c r="D732" s="9"/>
      <c r="E732" s="9"/>
      <c r="F732" s="9"/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10">
        <v>0</v>
      </c>
      <c r="AG732" s="10">
        <v>0</v>
      </c>
      <c r="AH732" s="10"/>
      <c r="AL732" s="24"/>
    </row>
    <row r="733" spans="1:40" x14ac:dyDescent="0.25">
      <c r="A733" s="7" t="s">
        <v>1430</v>
      </c>
      <c r="B733" s="7" t="s">
        <v>1431</v>
      </c>
      <c r="C733" s="8" t="s">
        <v>97</v>
      </c>
      <c r="D733" s="9"/>
      <c r="E733" s="9"/>
      <c r="F733" s="9"/>
      <c r="G733" s="10">
        <v>0</v>
      </c>
      <c r="H733" s="10">
        <v>12756</v>
      </c>
      <c r="I733" s="10">
        <v>1545</v>
      </c>
      <c r="J733" s="10">
        <v>21599</v>
      </c>
      <c r="K733" s="10">
        <v>1174</v>
      </c>
      <c r="L733" s="10">
        <v>10401</v>
      </c>
      <c r="M733" s="10">
        <v>1788</v>
      </c>
      <c r="N733" s="10">
        <v>8740.5</v>
      </c>
      <c r="O733" s="10">
        <v>2133</v>
      </c>
      <c r="P733" s="10">
        <v>0</v>
      </c>
      <c r="Q733" s="10">
        <v>2133</v>
      </c>
      <c r="R733" s="10">
        <v>1166</v>
      </c>
      <c r="S733" s="10">
        <v>79</v>
      </c>
      <c r="T733" s="10">
        <v>1245</v>
      </c>
      <c r="U733" s="10">
        <v>0</v>
      </c>
      <c r="V733" s="10">
        <v>1245</v>
      </c>
      <c r="W733" s="10">
        <v>888</v>
      </c>
      <c r="X733" s="10">
        <v>0</v>
      </c>
      <c r="Y733" s="10">
        <v>12756</v>
      </c>
      <c r="Z733" s="10">
        <v>0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10">
        <v>0</v>
      </c>
      <c r="AG733" s="10">
        <v>10623</v>
      </c>
      <c r="AH733" s="10"/>
      <c r="AJ733" s="24">
        <f t="shared" ref="AJ733:AJ737" si="522">(M733-L733)/L733</f>
        <v>-0.82809345255263922</v>
      </c>
      <c r="AK733" s="24">
        <f t="shared" ref="AK733:AK737" si="523">(O733-M733)/M733</f>
        <v>0.19295302013422819</v>
      </c>
      <c r="AL733" s="24">
        <f t="shared" ref="AL733:AL737" si="524">AG733/O733</f>
        <v>4.9803094233473981</v>
      </c>
      <c r="AM733" s="24">
        <f t="shared" ref="AM733:AM737" si="525">(Y733-L733)/L733</f>
        <v>0.22642053648687627</v>
      </c>
      <c r="AN733" s="24">
        <f t="shared" ref="AN733:AN737" si="526">AM733/3</f>
        <v>7.5473512162292089E-2</v>
      </c>
    </row>
    <row r="734" spans="1:40" x14ac:dyDescent="0.25">
      <c r="A734" s="7" t="s">
        <v>1432</v>
      </c>
      <c r="B734" s="7" t="s">
        <v>1433</v>
      </c>
      <c r="C734" s="8" t="s">
        <v>97</v>
      </c>
      <c r="D734" s="9"/>
      <c r="E734" s="9"/>
      <c r="F734" s="9"/>
      <c r="G734" s="10">
        <v>0</v>
      </c>
      <c r="H734" s="10">
        <v>184582</v>
      </c>
      <c r="I734" s="10">
        <v>182214</v>
      </c>
      <c r="J734" s="10">
        <v>136289</v>
      </c>
      <c r="K734" s="10">
        <v>197665</v>
      </c>
      <c r="L734" s="10">
        <v>189037</v>
      </c>
      <c r="M734" s="10">
        <v>225346</v>
      </c>
      <c r="N734" s="10">
        <v>187084.25</v>
      </c>
      <c r="O734" s="10">
        <v>247574</v>
      </c>
      <c r="P734" s="10">
        <v>0</v>
      </c>
      <c r="Q734" s="10">
        <v>247574</v>
      </c>
      <c r="R734" s="10">
        <v>214507</v>
      </c>
      <c r="S734" s="10">
        <v>42707</v>
      </c>
      <c r="T734" s="10">
        <v>257214</v>
      </c>
      <c r="U734" s="10">
        <v>0</v>
      </c>
      <c r="V734" s="10">
        <v>257214</v>
      </c>
      <c r="W734" s="10">
        <v>-9640</v>
      </c>
      <c r="X734" s="10">
        <v>0</v>
      </c>
      <c r="Y734" s="10">
        <v>184582</v>
      </c>
      <c r="Z734" s="10">
        <v>0</v>
      </c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10">
        <v>0</v>
      </c>
      <c r="AG734" s="10">
        <v>-62992</v>
      </c>
      <c r="AH734" s="10"/>
      <c r="AJ734" s="24">
        <f t="shared" si="522"/>
        <v>0.19207350941879103</v>
      </c>
      <c r="AK734" s="24">
        <f t="shared" si="523"/>
        <v>9.8639425594419253E-2</v>
      </c>
      <c r="AL734" s="24">
        <f t="shared" si="524"/>
        <v>-0.25443705720309889</v>
      </c>
      <c r="AM734" s="24">
        <f t="shared" si="525"/>
        <v>-2.3566814962150268E-2</v>
      </c>
      <c r="AN734" s="24">
        <f t="shared" si="526"/>
        <v>-7.855604987383422E-3</v>
      </c>
    </row>
    <row r="735" spans="1:40" x14ac:dyDescent="0.25">
      <c r="A735" s="7" t="s">
        <v>1434</v>
      </c>
      <c r="B735" s="7" t="s">
        <v>1435</v>
      </c>
      <c r="C735" s="8" t="s">
        <v>97</v>
      </c>
      <c r="D735" s="9"/>
      <c r="E735" s="9"/>
      <c r="F735" s="9"/>
      <c r="G735" s="10">
        <v>0</v>
      </c>
      <c r="H735" s="10">
        <v>12599</v>
      </c>
      <c r="I735" s="10">
        <v>14882</v>
      </c>
      <c r="J735" s="10">
        <v>7294</v>
      </c>
      <c r="K735" s="10">
        <v>12372</v>
      </c>
      <c r="L735" s="10">
        <v>11565</v>
      </c>
      <c r="M735" s="10">
        <v>23369</v>
      </c>
      <c r="N735" s="10">
        <v>13650</v>
      </c>
      <c r="O735" s="10">
        <v>15748</v>
      </c>
      <c r="P735" s="10">
        <v>0</v>
      </c>
      <c r="Q735" s="10">
        <v>15748</v>
      </c>
      <c r="R735" s="10">
        <v>14882</v>
      </c>
      <c r="S735" s="10">
        <v>0</v>
      </c>
      <c r="T735" s="10">
        <v>14882</v>
      </c>
      <c r="U735" s="10">
        <v>0</v>
      </c>
      <c r="V735" s="10">
        <v>14882</v>
      </c>
      <c r="W735" s="10">
        <v>866</v>
      </c>
      <c r="X735" s="10">
        <v>0</v>
      </c>
      <c r="Y735" s="10">
        <v>12599</v>
      </c>
      <c r="Z735" s="10">
        <v>0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10">
        <v>0</v>
      </c>
      <c r="AG735" s="10">
        <v>-3149</v>
      </c>
      <c r="AH735" s="10"/>
      <c r="AJ735" s="24">
        <f t="shared" si="522"/>
        <v>1.0206658019887591</v>
      </c>
      <c r="AK735" s="24">
        <f t="shared" si="523"/>
        <v>-0.3261157944285164</v>
      </c>
      <c r="AL735" s="24">
        <f t="shared" si="524"/>
        <v>-0.19996189992379984</v>
      </c>
      <c r="AM735" s="24">
        <f t="shared" si="525"/>
        <v>8.9407695633376569E-2</v>
      </c>
      <c r="AN735" s="24">
        <f t="shared" si="526"/>
        <v>2.9802565211125523E-2</v>
      </c>
    </row>
    <row r="736" spans="1:40" x14ac:dyDescent="0.25">
      <c r="A736" s="7" t="s">
        <v>1436</v>
      </c>
      <c r="B736" s="7" t="s">
        <v>1437</v>
      </c>
      <c r="C736" s="8" t="s">
        <v>97</v>
      </c>
      <c r="D736" s="9"/>
      <c r="E736" s="9"/>
      <c r="F736" s="9"/>
      <c r="G736" s="10">
        <v>0</v>
      </c>
      <c r="H736" s="10">
        <v>945</v>
      </c>
      <c r="I736" s="10">
        <v>0</v>
      </c>
      <c r="J736" s="10">
        <v>50640</v>
      </c>
      <c r="K736" s="10">
        <v>18984</v>
      </c>
      <c r="L736" s="10">
        <v>868</v>
      </c>
      <c r="M736" s="10">
        <v>0</v>
      </c>
      <c r="N736" s="10">
        <v>17623</v>
      </c>
      <c r="O736" s="10">
        <v>945</v>
      </c>
      <c r="P736" s="10">
        <v>0</v>
      </c>
      <c r="Q736" s="10">
        <v>945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945</v>
      </c>
      <c r="X736" s="10">
        <v>0</v>
      </c>
      <c r="Y736" s="10">
        <v>945</v>
      </c>
      <c r="Z736" s="10">
        <v>0</v>
      </c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10">
        <v>0</v>
      </c>
      <c r="AG736" s="10">
        <v>0</v>
      </c>
      <c r="AH736" s="10"/>
      <c r="AJ736" s="24">
        <f t="shared" si="522"/>
        <v>-1</v>
      </c>
      <c r="AK736" s="24" t="e">
        <f t="shared" si="523"/>
        <v>#DIV/0!</v>
      </c>
      <c r="AL736" s="24">
        <f t="shared" si="524"/>
        <v>0</v>
      </c>
      <c r="AM736" s="24">
        <f t="shared" si="525"/>
        <v>8.8709677419354843E-2</v>
      </c>
      <c r="AN736" s="24">
        <f t="shared" si="526"/>
        <v>2.9569892473118281E-2</v>
      </c>
    </row>
    <row r="737" spans="1:40" x14ac:dyDescent="0.25">
      <c r="A737" s="7" t="s">
        <v>1438</v>
      </c>
      <c r="B737" s="7" t="s">
        <v>1439</v>
      </c>
      <c r="C737" s="8" t="s">
        <v>97</v>
      </c>
      <c r="D737" s="9"/>
      <c r="E737" s="9"/>
      <c r="F737" s="9"/>
      <c r="G737" s="10">
        <v>0</v>
      </c>
      <c r="H737" s="10">
        <v>500</v>
      </c>
      <c r="I737" s="10">
        <v>50</v>
      </c>
      <c r="J737" s="10">
        <v>0</v>
      </c>
      <c r="K737" s="10">
        <v>925</v>
      </c>
      <c r="L737" s="10">
        <v>754</v>
      </c>
      <c r="M737" s="10">
        <v>50</v>
      </c>
      <c r="N737" s="10">
        <v>432.25</v>
      </c>
      <c r="O737" s="10">
        <v>500</v>
      </c>
      <c r="P737" s="10">
        <v>0</v>
      </c>
      <c r="Q737" s="10">
        <v>500</v>
      </c>
      <c r="R737" s="10">
        <v>50</v>
      </c>
      <c r="S737" s="10">
        <v>0</v>
      </c>
      <c r="T737" s="10">
        <v>50</v>
      </c>
      <c r="U737" s="10">
        <v>0</v>
      </c>
      <c r="V737" s="10">
        <v>50</v>
      </c>
      <c r="W737" s="10">
        <v>450</v>
      </c>
      <c r="X737" s="10">
        <v>0</v>
      </c>
      <c r="Y737" s="10">
        <v>500</v>
      </c>
      <c r="Z737" s="10">
        <v>0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10">
        <v>0</v>
      </c>
      <c r="AG737" s="10">
        <v>0</v>
      </c>
      <c r="AH737" s="10"/>
      <c r="AJ737" s="24">
        <f t="shared" si="522"/>
        <v>-0.93368700265251992</v>
      </c>
      <c r="AK737" s="24">
        <f t="shared" si="523"/>
        <v>9</v>
      </c>
      <c r="AL737" s="24">
        <f t="shared" si="524"/>
        <v>0</v>
      </c>
      <c r="AM737" s="24">
        <f t="shared" si="525"/>
        <v>-0.33687002652519893</v>
      </c>
      <c r="AN737" s="24">
        <f t="shared" si="526"/>
        <v>-0.11229000884173297</v>
      </c>
    </row>
    <row r="738" spans="1:40" x14ac:dyDescent="0.25">
      <c r="A738" s="7" t="s">
        <v>1440</v>
      </c>
      <c r="B738" s="7" t="s">
        <v>1441</v>
      </c>
      <c r="C738" s="8" t="s">
        <v>97</v>
      </c>
      <c r="D738" s="9"/>
      <c r="E738" s="9"/>
      <c r="F738" s="9"/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10">
        <v>0</v>
      </c>
      <c r="AG738" s="10">
        <v>0</v>
      </c>
      <c r="AH738" s="10"/>
      <c r="AL738" s="24"/>
    </row>
    <row r="739" spans="1:40" x14ac:dyDescent="0.25">
      <c r="A739" s="7" t="s">
        <v>1442</v>
      </c>
      <c r="B739" s="7" t="s">
        <v>1443</v>
      </c>
      <c r="C739" s="8" t="s">
        <v>97</v>
      </c>
      <c r="D739" s="9"/>
      <c r="E739" s="9"/>
      <c r="F739" s="9"/>
      <c r="G739" s="10">
        <v>0</v>
      </c>
      <c r="H739" s="10">
        <v>2053</v>
      </c>
      <c r="I739" s="10">
        <v>1590</v>
      </c>
      <c r="J739" s="10">
        <v>1776</v>
      </c>
      <c r="K739" s="10">
        <v>1715</v>
      </c>
      <c r="L739" s="10">
        <v>1271</v>
      </c>
      <c r="M739" s="10">
        <v>1706</v>
      </c>
      <c r="N739" s="10">
        <v>1617</v>
      </c>
      <c r="O739" s="10">
        <v>2053</v>
      </c>
      <c r="P739" s="10">
        <v>-250</v>
      </c>
      <c r="Q739" s="10">
        <v>1803</v>
      </c>
      <c r="R739" s="10">
        <v>1665</v>
      </c>
      <c r="S739" s="10">
        <v>0</v>
      </c>
      <c r="T739" s="10">
        <v>1665</v>
      </c>
      <c r="U739" s="10">
        <v>0</v>
      </c>
      <c r="V739" s="10">
        <v>1665</v>
      </c>
      <c r="W739" s="10">
        <v>138</v>
      </c>
      <c r="X739" s="10" t="s">
        <v>1444</v>
      </c>
      <c r="Y739" s="10">
        <v>2053</v>
      </c>
      <c r="Z739" s="10">
        <v>0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10">
        <v>0</v>
      </c>
      <c r="AG739" s="10">
        <v>0</v>
      </c>
      <c r="AH739" s="10"/>
      <c r="AJ739" s="24">
        <f t="shared" ref="AJ739:AJ740" si="527">(M739-L739)/L739</f>
        <v>0.34225019669551532</v>
      </c>
      <c r="AK739" s="24">
        <f t="shared" ref="AK739:AK740" si="528">(O739-M739)/M739</f>
        <v>0.20339976553341149</v>
      </c>
      <c r="AL739" s="24">
        <f t="shared" ref="AL739:AL740" si="529">AG739/O739</f>
        <v>0</v>
      </c>
      <c r="AM739" s="24">
        <f t="shared" ref="AM739:AM740" si="530">(Y739-L739)/L739</f>
        <v>0.61526357199055859</v>
      </c>
      <c r="AN739" s="24">
        <f t="shared" ref="AN739:AN740" si="531">AM739/3</f>
        <v>0.2050878573301862</v>
      </c>
    </row>
    <row r="740" spans="1:40" x14ac:dyDescent="0.25">
      <c r="A740" s="7" t="s">
        <v>1445</v>
      </c>
      <c r="B740" s="7" t="s">
        <v>1446</v>
      </c>
      <c r="C740" s="8" t="s">
        <v>97</v>
      </c>
      <c r="D740" s="9"/>
      <c r="E740" s="9"/>
      <c r="F740" s="9"/>
      <c r="G740" s="10">
        <v>0</v>
      </c>
      <c r="H740" s="10">
        <v>315</v>
      </c>
      <c r="I740" s="10">
        <v>175</v>
      </c>
      <c r="J740" s="10">
        <v>164</v>
      </c>
      <c r="K740" s="10">
        <v>316</v>
      </c>
      <c r="L740" s="10">
        <v>0</v>
      </c>
      <c r="M740" s="10">
        <v>167</v>
      </c>
      <c r="N740" s="10">
        <v>161.75</v>
      </c>
      <c r="O740" s="10">
        <v>315</v>
      </c>
      <c r="P740" s="10">
        <v>0</v>
      </c>
      <c r="Q740" s="10">
        <v>315</v>
      </c>
      <c r="R740" s="10">
        <v>155</v>
      </c>
      <c r="S740" s="10">
        <v>0</v>
      </c>
      <c r="T740" s="10">
        <v>155</v>
      </c>
      <c r="U740" s="10">
        <v>0</v>
      </c>
      <c r="V740" s="10">
        <v>155</v>
      </c>
      <c r="W740" s="10">
        <v>160</v>
      </c>
      <c r="X740" s="10">
        <v>0</v>
      </c>
      <c r="Y740" s="10">
        <v>315</v>
      </c>
      <c r="Z740" s="10">
        <v>0</v>
      </c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10">
        <v>0</v>
      </c>
      <c r="AG740" s="10">
        <v>0</v>
      </c>
      <c r="AH740" s="10"/>
      <c r="AJ740" s="24" t="e">
        <f t="shared" si="527"/>
        <v>#DIV/0!</v>
      </c>
      <c r="AK740" s="24">
        <f t="shared" si="528"/>
        <v>0.88622754491017963</v>
      </c>
      <c r="AL740" s="24">
        <f t="shared" si="529"/>
        <v>0</v>
      </c>
      <c r="AM740" s="24" t="e">
        <f t="shared" si="530"/>
        <v>#DIV/0!</v>
      </c>
      <c r="AN740" s="24" t="e">
        <f t="shared" si="531"/>
        <v>#DIV/0!</v>
      </c>
    </row>
    <row r="741" spans="1:40" x14ac:dyDescent="0.25">
      <c r="A741" s="7" t="s">
        <v>1447</v>
      </c>
      <c r="B741" s="7" t="s">
        <v>1448</v>
      </c>
      <c r="C741" s="8" t="s">
        <v>97</v>
      </c>
      <c r="D741" s="9"/>
      <c r="E741" s="9"/>
      <c r="F741" s="9"/>
      <c r="G741" s="10">
        <v>0</v>
      </c>
      <c r="H741" s="10">
        <v>0</v>
      </c>
      <c r="I741" s="10">
        <v>0</v>
      </c>
      <c r="J741" s="10">
        <v>952</v>
      </c>
      <c r="K741" s="10">
        <v>0</v>
      </c>
      <c r="L741" s="10">
        <v>0</v>
      </c>
      <c r="M741" s="10">
        <v>0</v>
      </c>
      <c r="N741" s="10">
        <v>238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10">
        <v>0</v>
      </c>
      <c r="AG741" s="10">
        <v>0</v>
      </c>
      <c r="AH741" s="10"/>
      <c r="AL741" s="24"/>
    </row>
    <row r="742" spans="1:40" x14ac:dyDescent="0.25">
      <c r="A742" s="7" t="s">
        <v>1449</v>
      </c>
      <c r="B742" s="7" t="s">
        <v>1450</v>
      </c>
      <c r="C742" s="8" t="s">
        <v>97</v>
      </c>
      <c r="D742" s="9"/>
      <c r="E742" s="9"/>
      <c r="F742" s="9"/>
      <c r="G742" s="10">
        <v>0</v>
      </c>
      <c r="H742" s="10">
        <v>525</v>
      </c>
      <c r="I742" s="10">
        <v>154</v>
      </c>
      <c r="J742" s="10">
        <v>1220</v>
      </c>
      <c r="K742" s="10">
        <v>184</v>
      </c>
      <c r="L742" s="10">
        <v>1849</v>
      </c>
      <c r="M742" s="10">
        <v>2208</v>
      </c>
      <c r="N742" s="10">
        <v>1365.25</v>
      </c>
      <c r="O742" s="10">
        <v>840</v>
      </c>
      <c r="P742" s="10">
        <v>0</v>
      </c>
      <c r="Q742" s="10">
        <v>840</v>
      </c>
      <c r="R742" s="10">
        <v>54</v>
      </c>
      <c r="S742" s="10">
        <v>0</v>
      </c>
      <c r="T742" s="10">
        <v>54</v>
      </c>
      <c r="U742" s="10">
        <v>0</v>
      </c>
      <c r="V742" s="10">
        <v>54</v>
      </c>
      <c r="W742" s="10">
        <v>786</v>
      </c>
      <c r="X742" s="10">
        <v>0</v>
      </c>
      <c r="Y742" s="10">
        <v>525</v>
      </c>
      <c r="Z742" s="10">
        <v>0</v>
      </c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10">
        <v>0</v>
      </c>
      <c r="AG742" s="10">
        <v>-315</v>
      </c>
      <c r="AH742" s="10"/>
      <c r="AJ742" s="24">
        <f t="shared" ref="AJ742:AJ748" si="532">(M742-L742)/L742</f>
        <v>0.19415900486749593</v>
      </c>
      <c r="AK742" s="24">
        <f t="shared" ref="AK742:AK748" si="533">(O742-M742)/M742</f>
        <v>-0.61956521739130432</v>
      </c>
      <c r="AL742" s="24">
        <f t="shared" ref="AL742:AL748" si="534">AG742/O742</f>
        <v>-0.375</v>
      </c>
      <c r="AM742" s="24">
        <f t="shared" ref="AM742:AM748" si="535">(Y742-L742)/L742</f>
        <v>-0.71606273661438613</v>
      </c>
      <c r="AN742" s="24">
        <f t="shared" ref="AN742:AN748" si="536">AM742/3</f>
        <v>-0.23868757887146205</v>
      </c>
    </row>
    <row r="743" spans="1:40" x14ac:dyDescent="0.25">
      <c r="A743" s="7" t="s">
        <v>1451</v>
      </c>
      <c r="B743" s="7" t="s">
        <v>1452</v>
      </c>
      <c r="C743" s="8" t="s">
        <v>97</v>
      </c>
      <c r="D743" s="9"/>
      <c r="E743" s="9"/>
      <c r="F743" s="9"/>
      <c r="G743" s="10">
        <v>0</v>
      </c>
      <c r="H743" s="10">
        <v>136</v>
      </c>
      <c r="I743" s="10">
        <v>166</v>
      </c>
      <c r="J743" s="10">
        <v>116</v>
      </c>
      <c r="K743" s="10">
        <v>118</v>
      </c>
      <c r="L743" s="10">
        <v>125</v>
      </c>
      <c r="M743" s="10">
        <v>166</v>
      </c>
      <c r="N743" s="10">
        <v>131.25</v>
      </c>
      <c r="O743" s="10">
        <v>126</v>
      </c>
      <c r="P743" s="10">
        <v>0</v>
      </c>
      <c r="Q743" s="10">
        <v>126</v>
      </c>
      <c r="R743" s="10">
        <v>114</v>
      </c>
      <c r="S743" s="10">
        <v>0</v>
      </c>
      <c r="T743" s="10">
        <v>114</v>
      </c>
      <c r="U743" s="10">
        <v>0</v>
      </c>
      <c r="V743" s="10">
        <v>114</v>
      </c>
      <c r="W743" s="10">
        <v>12</v>
      </c>
      <c r="X743" s="10">
        <v>0</v>
      </c>
      <c r="Y743" s="10">
        <v>136</v>
      </c>
      <c r="Z743" s="10">
        <v>0</v>
      </c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10">
        <v>0</v>
      </c>
      <c r="AG743" s="10">
        <v>10</v>
      </c>
      <c r="AH743" s="10"/>
      <c r="AJ743" s="24">
        <f t="shared" si="532"/>
        <v>0.32800000000000001</v>
      </c>
      <c r="AK743" s="24">
        <f t="shared" si="533"/>
        <v>-0.24096385542168675</v>
      </c>
      <c r="AL743" s="24">
        <f t="shared" si="534"/>
        <v>7.9365079365079361E-2</v>
      </c>
      <c r="AM743" s="24">
        <f t="shared" si="535"/>
        <v>8.7999999999999995E-2</v>
      </c>
      <c r="AN743" s="24">
        <f t="shared" si="536"/>
        <v>2.9333333333333333E-2</v>
      </c>
    </row>
    <row r="744" spans="1:40" x14ac:dyDescent="0.25">
      <c r="A744" s="7" t="s">
        <v>1453</v>
      </c>
      <c r="B744" s="7" t="s">
        <v>1454</v>
      </c>
      <c r="C744" s="8" t="s">
        <v>97</v>
      </c>
      <c r="D744" s="9"/>
      <c r="E744" s="9"/>
      <c r="F744" s="9"/>
      <c r="G744" s="10">
        <v>0</v>
      </c>
      <c r="H744" s="10">
        <v>822989</v>
      </c>
      <c r="I744" s="10">
        <v>788465</v>
      </c>
      <c r="J744" s="10">
        <v>606179</v>
      </c>
      <c r="K744" s="10">
        <v>663184</v>
      </c>
      <c r="L744" s="10">
        <v>769968</v>
      </c>
      <c r="M744" s="10">
        <v>809685</v>
      </c>
      <c r="N744" s="10">
        <v>712254</v>
      </c>
      <c r="O744" s="10">
        <v>788495</v>
      </c>
      <c r="P744" s="10">
        <v>0</v>
      </c>
      <c r="Q744" s="10">
        <v>788495</v>
      </c>
      <c r="R744" s="10">
        <v>788465</v>
      </c>
      <c r="S744" s="10">
        <v>0</v>
      </c>
      <c r="T744" s="10">
        <v>788465</v>
      </c>
      <c r="U744" s="10">
        <v>0</v>
      </c>
      <c r="V744" s="10">
        <v>788465</v>
      </c>
      <c r="W744" s="10">
        <v>30</v>
      </c>
      <c r="X744" s="10" t="s">
        <v>1455</v>
      </c>
      <c r="Y744" s="10">
        <v>822989</v>
      </c>
      <c r="Z744" s="10">
        <v>0</v>
      </c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10">
        <v>0</v>
      </c>
      <c r="AG744" s="10">
        <v>34494</v>
      </c>
      <c r="AH744" s="10"/>
      <c r="AJ744" s="24">
        <f t="shared" si="532"/>
        <v>5.1582663175612491E-2</v>
      </c>
      <c r="AK744" s="24">
        <f t="shared" si="533"/>
        <v>-2.6170671310447889E-2</v>
      </c>
      <c r="AL744" s="24">
        <f t="shared" si="534"/>
        <v>4.3746631240527842E-2</v>
      </c>
      <c r="AM744" s="24">
        <f t="shared" si="535"/>
        <v>6.8861303326891513E-2</v>
      </c>
      <c r="AN744" s="24">
        <f t="shared" si="536"/>
        <v>2.2953767775630504E-2</v>
      </c>
    </row>
    <row r="745" spans="1:40" ht="15.75" thickBot="1" x14ac:dyDescent="0.3">
      <c r="A745" s="15" t="s">
        <v>1456</v>
      </c>
      <c r="B745" s="16" t="s">
        <v>1457</v>
      </c>
      <c r="C745" s="16"/>
      <c r="D745" s="17">
        <v>0</v>
      </c>
      <c r="E745" s="17">
        <v>0</v>
      </c>
      <c r="F745" s="17">
        <v>0</v>
      </c>
      <c r="G745" s="17">
        <v>0</v>
      </c>
      <c r="H745" s="17">
        <v>1183788</v>
      </c>
      <c r="I745" s="17">
        <v>1112336</v>
      </c>
      <c r="J745" s="17">
        <v>933124</v>
      </c>
      <c r="K745" s="17">
        <v>1003658</v>
      </c>
      <c r="L745" s="17">
        <v>1082403</v>
      </c>
      <c r="M745" s="17">
        <v>1178824</v>
      </c>
      <c r="N745" s="17">
        <v>1049502.25</v>
      </c>
      <c r="O745" s="17">
        <v>1194661</v>
      </c>
      <c r="P745" s="17">
        <v>0</v>
      </c>
      <c r="Q745" s="17">
        <v>1194661</v>
      </c>
      <c r="R745" s="17">
        <v>1143677</v>
      </c>
      <c r="S745" s="17">
        <v>43354</v>
      </c>
      <c r="T745" s="17">
        <v>1187031</v>
      </c>
      <c r="U745" s="17">
        <v>0</v>
      </c>
      <c r="V745" s="17">
        <v>1187031</v>
      </c>
      <c r="W745" s="17">
        <v>7630</v>
      </c>
      <c r="X745" s="17">
        <v>0</v>
      </c>
      <c r="Y745" s="17">
        <v>1183788</v>
      </c>
      <c r="Z745" s="17">
        <v>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-10873</v>
      </c>
      <c r="AH745" s="17">
        <v>0</v>
      </c>
      <c r="AJ745" s="24">
        <f t="shared" si="532"/>
        <v>8.9080499592111256E-2</v>
      </c>
      <c r="AK745" s="24">
        <f t="shared" si="533"/>
        <v>1.3434575475219371E-2</v>
      </c>
      <c r="AL745" s="24">
        <f t="shared" si="534"/>
        <v>-9.1013266524980728E-3</v>
      </c>
      <c r="AM745" s="24">
        <f t="shared" si="535"/>
        <v>9.3666591833171192E-2</v>
      </c>
      <c r="AN745" s="24">
        <f t="shared" si="536"/>
        <v>3.122219727772373E-2</v>
      </c>
    </row>
    <row r="746" spans="1:40" ht="15.75" thickTop="1" x14ac:dyDescent="0.25">
      <c r="A746" s="7" t="s">
        <v>1458</v>
      </c>
      <c r="B746" s="7" t="s">
        <v>1459</v>
      </c>
      <c r="C746" s="8" t="s">
        <v>182</v>
      </c>
      <c r="D746" s="9"/>
      <c r="E746" s="9"/>
      <c r="F746" s="9"/>
      <c r="G746" s="10">
        <v>0</v>
      </c>
      <c r="H746" s="10">
        <v>0</v>
      </c>
      <c r="I746" s="10">
        <v>99149</v>
      </c>
      <c r="J746" s="10">
        <v>11588</v>
      </c>
      <c r="K746" s="10">
        <v>35979</v>
      </c>
      <c r="L746" s="10">
        <v>59331</v>
      </c>
      <c r="M746" s="10">
        <v>14048</v>
      </c>
      <c r="N746" s="10">
        <v>30236.5</v>
      </c>
      <c r="O746" s="10">
        <v>65192</v>
      </c>
      <c r="P746" s="10">
        <v>29200</v>
      </c>
      <c r="Q746" s="10">
        <v>94392</v>
      </c>
      <c r="R746" s="10">
        <v>72558</v>
      </c>
      <c r="S746" s="10">
        <v>26591</v>
      </c>
      <c r="T746" s="10">
        <v>99149</v>
      </c>
      <c r="U746" s="10">
        <v>0</v>
      </c>
      <c r="V746" s="10">
        <v>99149</v>
      </c>
      <c r="W746" s="10">
        <v>-4757</v>
      </c>
      <c r="X746" s="10" t="s">
        <v>1460</v>
      </c>
      <c r="Y746" s="10">
        <v>0</v>
      </c>
      <c r="Z746" s="10">
        <v>0</v>
      </c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10">
        <v>0</v>
      </c>
      <c r="AG746" s="10">
        <v>-65192</v>
      </c>
      <c r="AH746" s="10"/>
      <c r="AJ746" s="24">
        <f t="shared" si="532"/>
        <v>-0.76322664374441695</v>
      </c>
      <c r="AK746" s="24">
        <f t="shared" si="533"/>
        <v>3.6406605922551254</v>
      </c>
      <c r="AL746" s="24">
        <f t="shared" si="534"/>
        <v>-1</v>
      </c>
      <c r="AM746" s="24">
        <f t="shared" si="535"/>
        <v>-1</v>
      </c>
      <c r="AN746" s="24">
        <f t="shared" si="536"/>
        <v>-0.33333333333333331</v>
      </c>
    </row>
    <row r="747" spans="1:40" x14ac:dyDescent="0.25">
      <c r="A747" s="7" t="s">
        <v>1461</v>
      </c>
      <c r="B747" s="7" t="s">
        <v>1462</v>
      </c>
      <c r="C747" s="8" t="s">
        <v>182</v>
      </c>
      <c r="D747" s="9"/>
      <c r="E747" s="9"/>
      <c r="F747" s="9"/>
      <c r="G747" s="10">
        <v>0</v>
      </c>
      <c r="H747" s="10">
        <v>0</v>
      </c>
      <c r="I747" s="10">
        <v>0</v>
      </c>
      <c r="J747" s="10">
        <v>0</v>
      </c>
      <c r="K747" s="10">
        <v>0</v>
      </c>
      <c r="L747" s="10">
        <v>586</v>
      </c>
      <c r="M747" s="10">
        <v>195</v>
      </c>
      <c r="N747" s="10">
        <v>195.25</v>
      </c>
      <c r="O747" s="10">
        <v>241</v>
      </c>
      <c r="P747" s="10">
        <v>0</v>
      </c>
      <c r="Q747" s="10">
        <v>241</v>
      </c>
      <c r="R747" s="10">
        <v>211</v>
      </c>
      <c r="S747" s="10">
        <v>0</v>
      </c>
      <c r="T747" s="10">
        <v>211</v>
      </c>
      <c r="U747" s="10">
        <v>0</v>
      </c>
      <c r="V747" s="10">
        <v>211</v>
      </c>
      <c r="W747" s="10">
        <v>30</v>
      </c>
      <c r="X747" s="10" t="s">
        <v>1463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10">
        <v>0</v>
      </c>
      <c r="AG747" s="10">
        <v>-241</v>
      </c>
      <c r="AH747" s="10"/>
      <c r="AJ747" s="24">
        <f t="shared" si="532"/>
        <v>-0.66723549488054612</v>
      </c>
      <c r="AK747" s="24">
        <f t="shared" si="533"/>
        <v>0.23589743589743589</v>
      </c>
      <c r="AL747" s="24">
        <f t="shared" si="534"/>
        <v>-1</v>
      </c>
      <c r="AM747" s="24">
        <f t="shared" si="535"/>
        <v>-1</v>
      </c>
      <c r="AN747" s="24">
        <f t="shared" si="536"/>
        <v>-0.33333333333333331</v>
      </c>
    </row>
    <row r="748" spans="1:40" ht="15.75" thickBot="1" x14ac:dyDescent="0.3">
      <c r="A748" s="15" t="s">
        <v>1464</v>
      </c>
      <c r="B748" s="16" t="s">
        <v>1465</v>
      </c>
      <c r="C748" s="16"/>
      <c r="D748" s="17">
        <v>0</v>
      </c>
      <c r="E748" s="17">
        <v>0</v>
      </c>
      <c r="F748" s="17">
        <v>0</v>
      </c>
      <c r="G748" s="17">
        <v>0</v>
      </c>
      <c r="H748" s="17">
        <v>0</v>
      </c>
      <c r="I748" s="17">
        <v>99149</v>
      </c>
      <c r="J748" s="17">
        <v>11588</v>
      </c>
      <c r="K748" s="17">
        <v>35979</v>
      </c>
      <c r="L748" s="17">
        <v>59917</v>
      </c>
      <c r="M748" s="17">
        <v>14243</v>
      </c>
      <c r="N748" s="17">
        <v>30431.75</v>
      </c>
      <c r="O748" s="17">
        <v>65433</v>
      </c>
      <c r="P748" s="17">
        <v>29200</v>
      </c>
      <c r="Q748" s="17">
        <v>94633</v>
      </c>
      <c r="R748" s="17">
        <v>72769</v>
      </c>
      <c r="S748" s="17">
        <v>26591</v>
      </c>
      <c r="T748" s="17">
        <v>99360</v>
      </c>
      <c r="U748" s="17">
        <v>0</v>
      </c>
      <c r="V748" s="17">
        <v>99360</v>
      </c>
      <c r="W748" s="17">
        <v>-4727</v>
      </c>
      <c r="X748" s="17">
        <v>0</v>
      </c>
      <c r="Y748" s="17">
        <v>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-65433</v>
      </c>
      <c r="AH748" s="17">
        <v>0</v>
      </c>
      <c r="AJ748" s="24">
        <f t="shared" si="532"/>
        <v>-0.76228783150024204</v>
      </c>
      <c r="AK748" s="24">
        <f t="shared" si="533"/>
        <v>3.5940461981324159</v>
      </c>
      <c r="AL748" s="24">
        <f t="shared" si="534"/>
        <v>-1</v>
      </c>
      <c r="AM748" s="24">
        <f t="shared" si="535"/>
        <v>-1</v>
      </c>
      <c r="AN748" s="24">
        <f t="shared" si="536"/>
        <v>-0.33333333333333331</v>
      </c>
    </row>
    <row r="749" spans="1:40" ht="15.75" thickTop="1" x14ac:dyDescent="0.25">
      <c r="A749" s="7" t="s">
        <v>1466</v>
      </c>
      <c r="B749" s="7" t="s">
        <v>1467</v>
      </c>
      <c r="C749" s="8" t="s">
        <v>182</v>
      </c>
      <c r="D749" s="9"/>
      <c r="E749" s="9"/>
      <c r="F749" s="9"/>
      <c r="G749" s="10">
        <v>0</v>
      </c>
      <c r="H749" s="10">
        <v>329134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 t="s">
        <v>1468</v>
      </c>
      <c r="Y749" s="10">
        <v>329134</v>
      </c>
      <c r="Z749" s="10">
        <v>0</v>
      </c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10">
        <v>0</v>
      </c>
      <c r="AG749" s="10">
        <v>329134</v>
      </c>
      <c r="AH749" s="10"/>
      <c r="AL749" s="24"/>
    </row>
    <row r="750" spans="1:40" x14ac:dyDescent="0.25">
      <c r="A750" s="7" t="s">
        <v>1469</v>
      </c>
      <c r="B750" s="7" t="s">
        <v>1470</v>
      </c>
      <c r="C750" s="8" t="s">
        <v>182</v>
      </c>
      <c r="D750" s="9"/>
      <c r="E750" s="9"/>
      <c r="F750" s="9"/>
      <c r="G750" s="10">
        <v>0</v>
      </c>
      <c r="H750" s="10">
        <v>960</v>
      </c>
      <c r="I750" s="10">
        <v>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  <c r="T750" s="10">
        <v>0</v>
      </c>
      <c r="U750" s="10">
        <v>0</v>
      </c>
      <c r="V750" s="10">
        <v>0</v>
      </c>
      <c r="W750" s="10">
        <v>0</v>
      </c>
      <c r="X750" s="10">
        <v>0</v>
      </c>
      <c r="Y750" s="10">
        <v>960</v>
      </c>
      <c r="Z750" s="10">
        <v>0</v>
      </c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10">
        <v>0</v>
      </c>
      <c r="AG750" s="10">
        <v>960</v>
      </c>
      <c r="AH750" s="10"/>
      <c r="AL750" s="24"/>
    </row>
    <row r="751" spans="1:40" x14ac:dyDescent="0.25">
      <c r="A751" s="7" t="s">
        <v>1471</v>
      </c>
      <c r="B751" s="7" t="s">
        <v>1472</v>
      </c>
      <c r="C751" s="8" t="s">
        <v>182</v>
      </c>
      <c r="D751" s="9"/>
      <c r="E751" s="9"/>
      <c r="F751" s="9"/>
      <c r="G751" s="10">
        <v>0</v>
      </c>
      <c r="H751" s="10">
        <v>0</v>
      </c>
      <c r="I751" s="10">
        <v>0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10">
        <v>0</v>
      </c>
      <c r="AG751" s="10">
        <v>0</v>
      </c>
      <c r="AH751" s="10"/>
      <c r="AL751" s="24"/>
    </row>
    <row r="752" spans="1:40" x14ac:dyDescent="0.25">
      <c r="A752" s="7" t="s">
        <v>1473</v>
      </c>
      <c r="B752" s="7" t="s">
        <v>1474</v>
      </c>
      <c r="C752" s="8" t="s">
        <v>182</v>
      </c>
      <c r="D752" s="9"/>
      <c r="E752" s="9"/>
      <c r="F752" s="9"/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10">
        <v>0</v>
      </c>
      <c r="AG752" s="10">
        <v>0</v>
      </c>
      <c r="AH752" s="10"/>
      <c r="AL752" s="24"/>
    </row>
    <row r="753" spans="1:38" x14ac:dyDescent="0.25">
      <c r="A753" s="7" t="s">
        <v>1475</v>
      </c>
      <c r="B753" s="7" t="s">
        <v>1476</v>
      </c>
      <c r="C753" s="8" t="s">
        <v>182</v>
      </c>
      <c r="D753" s="9"/>
      <c r="E753" s="9"/>
      <c r="F753" s="9"/>
      <c r="G753" s="10">
        <v>0</v>
      </c>
      <c r="H753" s="10">
        <v>0</v>
      </c>
      <c r="I753" s="10">
        <v>0</v>
      </c>
      <c r="J753" s="10">
        <v>0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10">
        <v>0</v>
      </c>
      <c r="AG753" s="10">
        <v>0</v>
      </c>
      <c r="AH753" s="10"/>
      <c r="AL753" s="24"/>
    </row>
    <row r="754" spans="1:38" x14ac:dyDescent="0.25">
      <c r="A754" s="7" t="s">
        <v>1477</v>
      </c>
      <c r="B754" s="7" t="s">
        <v>1478</v>
      </c>
      <c r="C754" s="8" t="s">
        <v>182</v>
      </c>
      <c r="D754" s="9"/>
      <c r="E754" s="9"/>
      <c r="F754" s="9"/>
      <c r="G754" s="10">
        <v>0</v>
      </c>
      <c r="H754" s="10">
        <v>73931</v>
      </c>
      <c r="I754" s="10">
        <v>0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 t="s">
        <v>1479</v>
      </c>
      <c r="Y754" s="10">
        <v>73931</v>
      </c>
      <c r="Z754" s="10">
        <v>0</v>
      </c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10">
        <v>0</v>
      </c>
      <c r="AG754" s="10">
        <v>73931</v>
      </c>
      <c r="AH754" s="10"/>
      <c r="AL754" s="24"/>
    </row>
    <row r="755" spans="1:38" x14ac:dyDescent="0.25">
      <c r="A755" s="7" t="s">
        <v>1480</v>
      </c>
      <c r="B755" s="7" t="s">
        <v>1481</v>
      </c>
      <c r="C755" s="8" t="s">
        <v>182</v>
      </c>
      <c r="D755" s="9"/>
      <c r="E755" s="9"/>
      <c r="F755" s="9"/>
      <c r="G755" s="10">
        <v>0</v>
      </c>
      <c r="H755" s="10">
        <v>3000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10">
        <v>0</v>
      </c>
      <c r="X755" s="10">
        <v>0</v>
      </c>
      <c r="Y755" s="10">
        <v>3000</v>
      </c>
      <c r="Z755" s="10">
        <v>0</v>
      </c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10">
        <v>0</v>
      </c>
      <c r="AG755" s="10">
        <v>3000</v>
      </c>
      <c r="AH755" s="10"/>
      <c r="AL755" s="24"/>
    </row>
    <row r="756" spans="1:38" x14ac:dyDescent="0.25">
      <c r="A756" s="7" t="s">
        <v>1482</v>
      </c>
      <c r="B756" s="7" t="s">
        <v>1483</v>
      </c>
      <c r="C756" s="8" t="s">
        <v>182</v>
      </c>
      <c r="D756" s="9"/>
      <c r="E756" s="9"/>
      <c r="F756" s="9"/>
      <c r="G756" s="10">
        <v>0</v>
      </c>
      <c r="H756" s="10">
        <v>1285</v>
      </c>
      <c r="I756" s="10">
        <v>0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1285</v>
      </c>
      <c r="Z756" s="10">
        <v>0</v>
      </c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10">
        <v>0</v>
      </c>
      <c r="AG756" s="10">
        <v>1285</v>
      </c>
      <c r="AH756" s="10"/>
      <c r="AL756" s="24"/>
    </row>
    <row r="757" spans="1:38" x14ac:dyDescent="0.25">
      <c r="A757" s="7" t="s">
        <v>1484</v>
      </c>
      <c r="B757" s="7" t="s">
        <v>1485</v>
      </c>
      <c r="C757" s="8" t="s">
        <v>182</v>
      </c>
      <c r="D757" s="9"/>
      <c r="E757" s="9"/>
      <c r="F757" s="9"/>
      <c r="G757" s="10">
        <v>0</v>
      </c>
      <c r="H757" s="10">
        <v>0</v>
      </c>
      <c r="I757" s="10">
        <v>0</v>
      </c>
      <c r="J757" s="10">
        <v>0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10">
        <v>0</v>
      </c>
      <c r="X757" s="10">
        <v>0</v>
      </c>
      <c r="Y757" s="10">
        <v>0</v>
      </c>
      <c r="Z757" s="10">
        <v>0</v>
      </c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10">
        <v>0</v>
      </c>
      <c r="AG757" s="10">
        <v>0</v>
      </c>
      <c r="AH757" s="10"/>
      <c r="AL757" s="24"/>
    </row>
    <row r="758" spans="1:38" x14ac:dyDescent="0.25">
      <c r="A758" s="7" t="s">
        <v>1486</v>
      </c>
      <c r="B758" s="7" t="s">
        <v>1487</v>
      </c>
      <c r="C758" s="8" t="s">
        <v>182</v>
      </c>
      <c r="D758" s="9"/>
      <c r="E758" s="9"/>
      <c r="F758" s="9"/>
      <c r="G758" s="10">
        <v>0</v>
      </c>
      <c r="H758" s="10">
        <v>16798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16798</v>
      </c>
      <c r="Z758" s="10">
        <v>0</v>
      </c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10">
        <v>0</v>
      </c>
      <c r="AG758" s="10">
        <v>16798</v>
      </c>
      <c r="AH758" s="10"/>
      <c r="AL758" s="24"/>
    </row>
    <row r="759" spans="1:38" x14ac:dyDescent="0.25">
      <c r="A759" s="7" t="s">
        <v>1488</v>
      </c>
      <c r="B759" s="7" t="s">
        <v>1489</v>
      </c>
      <c r="C759" s="8" t="s">
        <v>182</v>
      </c>
      <c r="D759" s="9"/>
      <c r="E759" s="9"/>
      <c r="F759" s="9"/>
      <c r="G759" s="10">
        <v>0</v>
      </c>
      <c r="H759" s="10">
        <v>5000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0</v>
      </c>
      <c r="V759" s="10">
        <v>0</v>
      </c>
      <c r="W759" s="10">
        <v>0</v>
      </c>
      <c r="X759" s="10">
        <v>0</v>
      </c>
      <c r="Y759" s="10">
        <v>5000</v>
      </c>
      <c r="Z759" s="10">
        <v>0</v>
      </c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10">
        <v>0</v>
      </c>
      <c r="AG759" s="10">
        <v>5000</v>
      </c>
      <c r="AH759" s="10"/>
      <c r="AL759" s="24"/>
    </row>
    <row r="760" spans="1:38" x14ac:dyDescent="0.25">
      <c r="A760" s="7" t="s">
        <v>1490</v>
      </c>
      <c r="B760" s="7" t="s">
        <v>1491</v>
      </c>
      <c r="C760" s="8" t="s">
        <v>182</v>
      </c>
      <c r="D760" s="9"/>
      <c r="E760" s="9"/>
      <c r="F760" s="9"/>
      <c r="G760" s="10">
        <v>0</v>
      </c>
      <c r="H760" s="10">
        <v>14843</v>
      </c>
      <c r="I760" s="10">
        <v>0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10">
        <v>0</v>
      </c>
      <c r="X760" s="10" t="s">
        <v>1492</v>
      </c>
      <c r="Y760" s="10">
        <v>14843</v>
      </c>
      <c r="Z760" s="10">
        <v>0</v>
      </c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10">
        <v>0</v>
      </c>
      <c r="AG760" s="10">
        <v>14843</v>
      </c>
      <c r="AH760" s="10"/>
      <c r="AL760" s="24"/>
    </row>
    <row r="761" spans="1:38" x14ac:dyDescent="0.25">
      <c r="A761" s="7" t="s">
        <v>1493</v>
      </c>
      <c r="B761" s="7" t="s">
        <v>1494</v>
      </c>
      <c r="C761" s="8" t="s">
        <v>182</v>
      </c>
      <c r="D761" s="9"/>
      <c r="E761" s="9"/>
      <c r="F761" s="9"/>
      <c r="G761" s="10">
        <v>0</v>
      </c>
      <c r="H761" s="10">
        <v>0</v>
      </c>
      <c r="I761" s="10">
        <v>-3973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-3973</v>
      </c>
      <c r="S761" s="10">
        <v>0</v>
      </c>
      <c r="T761" s="10">
        <v>-3973</v>
      </c>
      <c r="U761" s="10">
        <v>0</v>
      </c>
      <c r="V761" s="10">
        <v>-3973</v>
      </c>
      <c r="W761" s="10">
        <v>3973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10">
        <v>0</v>
      </c>
      <c r="AG761" s="10">
        <v>0</v>
      </c>
      <c r="AH761" s="10"/>
      <c r="AL761" s="24"/>
    </row>
    <row r="762" spans="1:38" x14ac:dyDescent="0.25">
      <c r="A762" s="7" t="s">
        <v>1495</v>
      </c>
      <c r="B762" s="7" t="s">
        <v>1496</v>
      </c>
      <c r="C762" s="8" t="s">
        <v>182</v>
      </c>
      <c r="D762" s="9"/>
      <c r="E762" s="9"/>
      <c r="F762" s="9"/>
      <c r="G762" s="10">
        <v>0</v>
      </c>
      <c r="H762" s="10">
        <v>11620</v>
      </c>
      <c r="I762" s="10">
        <v>0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0</v>
      </c>
      <c r="S762" s="10">
        <v>0</v>
      </c>
      <c r="T762" s="10">
        <v>0</v>
      </c>
      <c r="U762" s="10">
        <v>0</v>
      </c>
      <c r="V762" s="10">
        <v>0</v>
      </c>
      <c r="W762" s="10">
        <v>0</v>
      </c>
      <c r="X762" s="10">
        <v>0</v>
      </c>
      <c r="Y762" s="10">
        <v>11620</v>
      </c>
      <c r="Z762" s="10">
        <v>0</v>
      </c>
      <c r="AA762" s="10">
        <v>0</v>
      </c>
      <c r="AB762" s="10">
        <v>0</v>
      </c>
      <c r="AC762" s="10">
        <v>0</v>
      </c>
      <c r="AD762" s="10">
        <v>0</v>
      </c>
      <c r="AE762" s="10">
        <v>0</v>
      </c>
      <c r="AF762" s="10">
        <v>0</v>
      </c>
      <c r="AG762" s="10">
        <v>11620</v>
      </c>
      <c r="AH762" s="10"/>
      <c r="AL762" s="24"/>
    </row>
    <row r="763" spans="1:38" x14ac:dyDescent="0.25">
      <c r="A763" s="7" t="s">
        <v>1497</v>
      </c>
      <c r="B763" s="7" t="s">
        <v>1498</v>
      </c>
      <c r="C763" s="8" t="s">
        <v>182</v>
      </c>
      <c r="D763" s="9"/>
      <c r="E763" s="9"/>
      <c r="F763" s="9"/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10">
        <v>0</v>
      </c>
      <c r="X763" s="10" t="s">
        <v>1499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10">
        <v>0</v>
      </c>
      <c r="AG763" s="10">
        <v>0</v>
      </c>
      <c r="AH763" s="10"/>
      <c r="AL763" s="24"/>
    </row>
    <row r="764" spans="1:38" x14ac:dyDescent="0.25">
      <c r="A764" s="7" t="s">
        <v>1500</v>
      </c>
      <c r="B764" s="7" t="s">
        <v>1501</v>
      </c>
      <c r="C764" s="8" t="s">
        <v>182</v>
      </c>
      <c r="D764" s="9"/>
      <c r="E764" s="9"/>
      <c r="F764" s="9"/>
      <c r="G764" s="10">
        <v>0</v>
      </c>
      <c r="H764" s="10">
        <v>500</v>
      </c>
      <c r="I764" s="10">
        <v>0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10">
        <v>0</v>
      </c>
      <c r="X764" s="10" t="s">
        <v>1502</v>
      </c>
      <c r="Y764" s="10">
        <v>500</v>
      </c>
      <c r="Z764" s="10">
        <v>0</v>
      </c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10">
        <v>0</v>
      </c>
      <c r="AG764" s="10">
        <v>500</v>
      </c>
      <c r="AH764" s="10"/>
      <c r="AL764" s="24"/>
    </row>
    <row r="765" spans="1:38" x14ac:dyDescent="0.25">
      <c r="A765" s="7" t="s">
        <v>1503</v>
      </c>
      <c r="B765" s="7" t="s">
        <v>1504</v>
      </c>
      <c r="C765" s="8" t="s">
        <v>182</v>
      </c>
      <c r="D765" s="9"/>
      <c r="E765" s="9"/>
      <c r="F765" s="9"/>
      <c r="G765" s="10">
        <v>0</v>
      </c>
      <c r="H765" s="10">
        <v>475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475</v>
      </c>
      <c r="Z765" s="10">
        <v>0</v>
      </c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10">
        <v>0</v>
      </c>
      <c r="AG765" s="10">
        <v>475</v>
      </c>
      <c r="AH765" s="10"/>
      <c r="AL765" s="24"/>
    </row>
    <row r="766" spans="1:38" x14ac:dyDescent="0.25">
      <c r="A766" s="7" t="s">
        <v>1505</v>
      </c>
      <c r="B766" s="7" t="s">
        <v>1506</v>
      </c>
      <c r="C766" s="8" t="s">
        <v>182</v>
      </c>
      <c r="D766" s="9"/>
      <c r="E766" s="9"/>
      <c r="F766" s="9"/>
      <c r="G766" s="10">
        <v>0</v>
      </c>
      <c r="H766" s="10">
        <v>353</v>
      </c>
      <c r="I766" s="10">
        <v>0</v>
      </c>
      <c r="J766" s="10">
        <v>0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10">
        <v>0</v>
      </c>
      <c r="X766" s="10">
        <v>0</v>
      </c>
      <c r="Y766" s="10">
        <v>353</v>
      </c>
      <c r="Z766" s="10">
        <v>0</v>
      </c>
      <c r="AA766" s="10">
        <v>0</v>
      </c>
      <c r="AB766" s="10">
        <v>0</v>
      </c>
      <c r="AC766" s="10">
        <v>0</v>
      </c>
      <c r="AD766" s="10">
        <v>0</v>
      </c>
      <c r="AE766" s="10">
        <v>0</v>
      </c>
      <c r="AF766" s="10">
        <v>0</v>
      </c>
      <c r="AG766" s="10">
        <v>353</v>
      </c>
      <c r="AH766" s="10"/>
      <c r="AL766" s="24"/>
    </row>
    <row r="767" spans="1:38" x14ac:dyDescent="0.25">
      <c r="A767" s="7" t="s">
        <v>1507</v>
      </c>
      <c r="B767" s="7" t="s">
        <v>1508</v>
      </c>
      <c r="C767" s="8" t="s">
        <v>182</v>
      </c>
      <c r="D767" s="9"/>
      <c r="E767" s="9"/>
      <c r="F767" s="9"/>
      <c r="G767" s="10">
        <v>0</v>
      </c>
      <c r="H767" s="10">
        <v>4200</v>
      </c>
      <c r="I767" s="10">
        <v>0</v>
      </c>
      <c r="J767" s="10">
        <v>0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10">
        <v>0</v>
      </c>
      <c r="X767" s="10" t="s">
        <v>1509</v>
      </c>
      <c r="Y767" s="10">
        <v>4200</v>
      </c>
      <c r="Z767" s="10">
        <v>0</v>
      </c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10">
        <v>0</v>
      </c>
      <c r="AG767" s="10">
        <v>4200</v>
      </c>
      <c r="AH767" s="10"/>
      <c r="AL767" s="24"/>
    </row>
    <row r="768" spans="1:38" x14ac:dyDescent="0.25">
      <c r="A768" s="7" t="s">
        <v>1510</v>
      </c>
      <c r="B768" s="7" t="s">
        <v>1511</v>
      </c>
      <c r="C768" s="8" t="s">
        <v>182</v>
      </c>
      <c r="D768" s="9"/>
      <c r="E768" s="9"/>
      <c r="F768" s="9"/>
      <c r="G768" s="10">
        <v>0</v>
      </c>
      <c r="H768" s="10">
        <v>1140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10">
        <v>0</v>
      </c>
      <c r="X768" s="10">
        <v>0</v>
      </c>
      <c r="Y768" s="10">
        <v>1140</v>
      </c>
      <c r="Z768" s="10">
        <v>0</v>
      </c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  <c r="AF768" s="10">
        <v>0</v>
      </c>
      <c r="AG768" s="10">
        <v>1140</v>
      </c>
      <c r="AH768" s="10"/>
      <c r="AL768" s="24"/>
    </row>
    <row r="769" spans="1:40" x14ac:dyDescent="0.25">
      <c r="A769" s="7" t="s">
        <v>1512</v>
      </c>
      <c r="B769" s="7" t="s">
        <v>1513</v>
      </c>
      <c r="C769" s="8" t="s">
        <v>182</v>
      </c>
      <c r="D769" s="9"/>
      <c r="E769" s="9"/>
      <c r="F769" s="9"/>
      <c r="G769" s="10">
        <v>0</v>
      </c>
      <c r="H769" s="10">
        <v>8000</v>
      </c>
      <c r="I769" s="10">
        <v>7000</v>
      </c>
      <c r="J769" s="10">
        <v>0</v>
      </c>
      <c r="K769" s="10">
        <v>0</v>
      </c>
      <c r="L769" s="10">
        <v>0</v>
      </c>
      <c r="M769" s="10">
        <v>870895</v>
      </c>
      <c r="N769" s="10">
        <v>217723.75</v>
      </c>
      <c r="O769" s="10">
        <v>0</v>
      </c>
      <c r="P769" s="10">
        <v>0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8000</v>
      </c>
      <c r="Z769" s="10">
        <v>0</v>
      </c>
      <c r="AA769" s="10">
        <v>0</v>
      </c>
      <c r="AB769" s="10">
        <v>0</v>
      </c>
      <c r="AC769" s="10">
        <v>0</v>
      </c>
      <c r="AD769" s="10">
        <v>0</v>
      </c>
      <c r="AE769" s="10">
        <v>0</v>
      </c>
      <c r="AF769" s="10">
        <v>0</v>
      </c>
      <c r="AG769" s="10">
        <v>8000</v>
      </c>
      <c r="AH769" s="10"/>
      <c r="AL769" s="24"/>
    </row>
    <row r="770" spans="1:40" x14ac:dyDescent="0.25">
      <c r="A770" s="7" t="s">
        <v>1514</v>
      </c>
      <c r="B770" s="7" t="s">
        <v>1515</v>
      </c>
      <c r="C770" s="8" t="s">
        <v>182</v>
      </c>
      <c r="D770" s="9"/>
      <c r="E770" s="9"/>
      <c r="F770" s="9"/>
      <c r="G770" s="10">
        <v>0</v>
      </c>
      <c r="H770" s="10">
        <v>45231</v>
      </c>
      <c r="I770" s="10">
        <v>0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0</v>
      </c>
      <c r="U770" s="10">
        <v>0</v>
      </c>
      <c r="V770" s="10">
        <v>0</v>
      </c>
      <c r="W770" s="10">
        <v>0</v>
      </c>
      <c r="X770" s="10" t="s">
        <v>1516</v>
      </c>
      <c r="Y770" s="10">
        <v>45231</v>
      </c>
      <c r="Z770" s="10">
        <v>0</v>
      </c>
      <c r="AA770" s="10">
        <v>0</v>
      </c>
      <c r="AB770" s="10">
        <v>0</v>
      </c>
      <c r="AC770" s="10">
        <v>0</v>
      </c>
      <c r="AD770" s="10">
        <v>0</v>
      </c>
      <c r="AE770" s="10">
        <v>0</v>
      </c>
      <c r="AF770" s="10">
        <v>0</v>
      </c>
      <c r="AG770" s="10">
        <v>45231</v>
      </c>
      <c r="AH770" s="10"/>
      <c r="AL770" s="24"/>
    </row>
    <row r="771" spans="1:40" x14ac:dyDescent="0.25">
      <c r="A771" s="7" t="s">
        <v>1517</v>
      </c>
      <c r="B771" s="7" t="s">
        <v>1518</v>
      </c>
      <c r="C771" s="8" t="s">
        <v>182</v>
      </c>
      <c r="D771" s="9"/>
      <c r="E771" s="9"/>
      <c r="F771" s="9"/>
      <c r="G771" s="10">
        <v>0</v>
      </c>
      <c r="H771" s="10">
        <v>600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0</v>
      </c>
      <c r="W771" s="10">
        <v>0</v>
      </c>
      <c r="X771" s="10">
        <v>0</v>
      </c>
      <c r="Y771" s="10">
        <v>600</v>
      </c>
      <c r="Z771" s="10">
        <v>0</v>
      </c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10">
        <v>0</v>
      </c>
      <c r="AG771" s="10">
        <v>600</v>
      </c>
      <c r="AH771" s="10"/>
      <c r="AL771" s="24"/>
    </row>
    <row r="772" spans="1:40" x14ac:dyDescent="0.25">
      <c r="A772" s="7" t="s">
        <v>1519</v>
      </c>
      <c r="B772" s="7" t="s">
        <v>1520</v>
      </c>
      <c r="C772" s="8" t="s">
        <v>182</v>
      </c>
      <c r="D772" s="9"/>
      <c r="E772" s="9"/>
      <c r="F772" s="9"/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0</v>
      </c>
      <c r="AC772" s="10">
        <v>0</v>
      </c>
      <c r="AD772" s="10">
        <v>0</v>
      </c>
      <c r="AE772" s="10">
        <v>0</v>
      </c>
      <c r="AF772" s="10">
        <v>0</v>
      </c>
      <c r="AG772" s="10">
        <v>0</v>
      </c>
      <c r="AH772" s="10"/>
      <c r="AL772" s="24"/>
    </row>
    <row r="773" spans="1:40" x14ac:dyDescent="0.25">
      <c r="A773" s="7" t="s">
        <v>1521</v>
      </c>
      <c r="B773" s="7" t="s">
        <v>1522</v>
      </c>
      <c r="C773" s="8" t="s">
        <v>182</v>
      </c>
      <c r="D773" s="9"/>
      <c r="E773" s="9"/>
      <c r="F773" s="9"/>
      <c r="G773" s="10">
        <v>0</v>
      </c>
      <c r="H773" s="10">
        <v>0</v>
      </c>
      <c r="I773" s="10">
        <v>0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10">
        <v>0</v>
      </c>
      <c r="AG773" s="10">
        <v>0</v>
      </c>
      <c r="AH773" s="10"/>
      <c r="AL773" s="24"/>
    </row>
    <row r="774" spans="1:40" x14ac:dyDescent="0.25">
      <c r="A774" s="7" t="s">
        <v>1523</v>
      </c>
      <c r="B774" s="7" t="s">
        <v>1524</v>
      </c>
      <c r="C774" s="8" t="s">
        <v>182</v>
      </c>
      <c r="D774" s="9"/>
      <c r="E774" s="9"/>
      <c r="F774" s="9"/>
      <c r="G774" s="10">
        <v>0</v>
      </c>
      <c r="H774" s="10">
        <v>8399</v>
      </c>
      <c r="I774" s="10">
        <v>5128</v>
      </c>
      <c r="J774" s="10">
        <v>2282</v>
      </c>
      <c r="K774" s="10">
        <v>21311</v>
      </c>
      <c r="L774" s="10">
        <v>2616</v>
      </c>
      <c r="M774" s="10">
        <v>5255</v>
      </c>
      <c r="N774" s="10">
        <v>7866</v>
      </c>
      <c r="O774" s="10">
        <v>8399</v>
      </c>
      <c r="P774" s="10">
        <v>0</v>
      </c>
      <c r="Q774" s="10">
        <v>8399</v>
      </c>
      <c r="R774" s="10">
        <v>5128</v>
      </c>
      <c r="S774" s="10">
        <v>0</v>
      </c>
      <c r="T774" s="10">
        <v>5128</v>
      </c>
      <c r="U774" s="10">
        <v>0</v>
      </c>
      <c r="V774" s="10">
        <v>5128</v>
      </c>
      <c r="W774" s="10">
        <v>3271</v>
      </c>
      <c r="X774" s="10">
        <v>0</v>
      </c>
      <c r="Y774" s="10">
        <v>8399</v>
      </c>
      <c r="Z774" s="10">
        <v>0</v>
      </c>
      <c r="AA774" s="10">
        <v>0</v>
      </c>
      <c r="AB774" s="10">
        <v>0</v>
      </c>
      <c r="AC774" s="10">
        <v>0</v>
      </c>
      <c r="AD774" s="10">
        <v>0</v>
      </c>
      <c r="AE774" s="10">
        <v>0</v>
      </c>
      <c r="AF774" s="10">
        <v>0</v>
      </c>
      <c r="AG774" s="10">
        <v>0</v>
      </c>
      <c r="AH774" s="10"/>
      <c r="AJ774" s="24">
        <f t="shared" ref="AJ774" si="537">(M774-L774)/L774</f>
        <v>1.0087920489296636</v>
      </c>
      <c r="AK774" s="24">
        <f t="shared" ref="AK774" si="538">(O774-M774)/M774</f>
        <v>0.59828734538534734</v>
      </c>
      <c r="AL774" s="24">
        <f t="shared" ref="AL774" si="539">AG774/O774</f>
        <v>0</v>
      </c>
      <c r="AM774" s="24">
        <f t="shared" ref="AM774" si="540">(Y774-L774)/L774</f>
        <v>2.2106269113149848</v>
      </c>
      <c r="AN774" s="24">
        <f t="shared" ref="AN774" si="541">AM774/3</f>
        <v>0.73687563710499493</v>
      </c>
    </row>
    <row r="775" spans="1:40" x14ac:dyDescent="0.25">
      <c r="A775" s="7" t="s">
        <v>1525</v>
      </c>
      <c r="B775" s="7" t="s">
        <v>1526</v>
      </c>
      <c r="C775" s="8" t="s">
        <v>182</v>
      </c>
      <c r="D775" s="9"/>
      <c r="E775" s="9"/>
      <c r="F775" s="9"/>
      <c r="G775" s="10">
        <v>0</v>
      </c>
      <c r="H775" s="10">
        <v>2000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2000</v>
      </c>
      <c r="Z775" s="10">
        <v>0</v>
      </c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10">
        <v>0</v>
      </c>
      <c r="AG775" s="10">
        <v>2000</v>
      </c>
      <c r="AH775" s="10"/>
      <c r="AL775" s="24"/>
    </row>
    <row r="776" spans="1:40" x14ac:dyDescent="0.25">
      <c r="A776" s="7" t="s">
        <v>1527</v>
      </c>
      <c r="B776" s="7" t="s">
        <v>1528</v>
      </c>
      <c r="C776" s="8" t="s">
        <v>182</v>
      </c>
      <c r="D776" s="9"/>
      <c r="E776" s="9"/>
      <c r="F776" s="9"/>
      <c r="G776" s="10">
        <v>0</v>
      </c>
      <c r="H776" s="10">
        <v>800</v>
      </c>
      <c r="I776" s="10">
        <v>0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10">
        <v>0</v>
      </c>
      <c r="X776" s="10">
        <v>0</v>
      </c>
      <c r="Y776" s="10">
        <v>800</v>
      </c>
      <c r="Z776" s="10">
        <v>0</v>
      </c>
      <c r="AA776" s="10">
        <v>0</v>
      </c>
      <c r="AB776" s="10">
        <v>0</v>
      </c>
      <c r="AC776" s="10">
        <v>0</v>
      </c>
      <c r="AD776" s="10">
        <v>0</v>
      </c>
      <c r="AE776" s="10">
        <v>0</v>
      </c>
      <c r="AF776" s="10">
        <v>0</v>
      </c>
      <c r="AG776" s="10">
        <v>800</v>
      </c>
      <c r="AH776" s="10"/>
      <c r="AL776" s="24"/>
    </row>
    <row r="777" spans="1:40" x14ac:dyDescent="0.25">
      <c r="A777" s="7" t="s">
        <v>1529</v>
      </c>
      <c r="B777" s="7" t="s">
        <v>1530</v>
      </c>
      <c r="C777" s="8" t="s">
        <v>182</v>
      </c>
      <c r="D777" s="9"/>
      <c r="E777" s="9"/>
      <c r="F777" s="9"/>
      <c r="G777" s="10">
        <v>0</v>
      </c>
      <c r="H777" s="10">
        <v>150</v>
      </c>
      <c r="I777" s="10">
        <v>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150</v>
      </c>
      <c r="Z777" s="10">
        <v>0</v>
      </c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10">
        <v>0</v>
      </c>
      <c r="AG777" s="10">
        <v>150</v>
      </c>
      <c r="AH777" s="10"/>
      <c r="AL777" s="24"/>
    </row>
    <row r="778" spans="1:40" x14ac:dyDescent="0.25">
      <c r="A778" s="7" t="s">
        <v>1531</v>
      </c>
      <c r="B778" s="7" t="s">
        <v>1532</v>
      </c>
      <c r="C778" s="8" t="s">
        <v>182</v>
      </c>
      <c r="D778" s="9"/>
      <c r="E778" s="9"/>
      <c r="F778" s="9"/>
      <c r="G778" s="10">
        <v>0</v>
      </c>
      <c r="H778" s="10">
        <v>500</v>
      </c>
      <c r="I778" s="10">
        <v>0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500</v>
      </c>
      <c r="Z778" s="10">
        <v>0</v>
      </c>
      <c r="AA778" s="10">
        <v>0</v>
      </c>
      <c r="AB778" s="10">
        <v>0</v>
      </c>
      <c r="AC778" s="10">
        <v>0</v>
      </c>
      <c r="AD778" s="10">
        <v>0</v>
      </c>
      <c r="AE778" s="10">
        <v>0</v>
      </c>
      <c r="AF778" s="10">
        <v>0</v>
      </c>
      <c r="AG778" s="10">
        <v>500</v>
      </c>
      <c r="AH778" s="10"/>
      <c r="AL778" s="24"/>
    </row>
    <row r="779" spans="1:40" x14ac:dyDescent="0.25">
      <c r="A779" s="7" t="s">
        <v>1533</v>
      </c>
      <c r="B779" s="7" t="s">
        <v>1534</v>
      </c>
      <c r="C779" s="8" t="s">
        <v>182</v>
      </c>
      <c r="D779" s="9"/>
      <c r="E779" s="9"/>
      <c r="F779" s="9"/>
      <c r="G779" s="10">
        <v>0</v>
      </c>
      <c r="H779" s="10">
        <v>1000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1000</v>
      </c>
      <c r="Z779" s="10">
        <v>0</v>
      </c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10">
        <v>0</v>
      </c>
      <c r="AG779" s="10">
        <v>1000</v>
      </c>
      <c r="AH779" s="10"/>
      <c r="AL779" s="24"/>
    </row>
    <row r="780" spans="1:40" x14ac:dyDescent="0.25">
      <c r="A780" s="7" t="s">
        <v>1535</v>
      </c>
      <c r="B780" s="7" t="s">
        <v>1536</v>
      </c>
      <c r="C780" s="8" t="s">
        <v>182</v>
      </c>
      <c r="D780" s="9"/>
      <c r="E780" s="9"/>
      <c r="F780" s="9"/>
      <c r="G780" s="10">
        <v>0</v>
      </c>
      <c r="H780" s="10">
        <v>375</v>
      </c>
      <c r="I780" s="10">
        <v>361</v>
      </c>
      <c r="J780" s="10">
        <v>0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0">
        <v>0</v>
      </c>
      <c r="U780" s="10">
        <v>0</v>
      </c>
      <c r="V780" s="10">
        <v>0</v>
      </c>
      <c r="W780" s="10">
        <v>0</v>
      </c>
      <c r="X780" s="10" t="s">
        <v>1537</v>
      </c>
      <c r="Y780" s="10">
        <v>375</v>
      </c>
      <c r="Z780" s="10">
        <v>0</v>
      </c>
      <c r="AA780" s="10">
        <v>0</v>
      </c>
      <c r="AB780" s="10">
        <v>0</v>
      </c>
      <c r="AC780" s="10">
        <v>0</v>
      </c>
      <c r="AD780" s="10">
        <v>0</v>
      </c>
      <c r="AE780" s="10">
        <v>0</v>
      </c>
      <c r="AF780" s="10">
        <v>0</v>
      </c>
      <c r="AG780" s="10">
        <v>375</v>
      </c>
      <c r="AH780" s="10"/>
      <c r="AL780" s="24"/>
    </row>
    <row r="781" spans="1:40" x14ac:dyDescent="0.25">
      <c r="A781" s="7" t="s">
        <v>1538</v>
      </c>
      <c r="B781" s="7" t="s">
        <v>1539</v>
      </c>
      <c r="C781" s="8" t="s">
        <v>182</v>
      </c>
      <c r="D781" s="9"/>
      <c r="E781" s="9"/>
      <c r="F781" s="9"/>
      <c r="G781" s="10">
        <v>0</v>
      </c>
      <c r="H781" s="10">
        <v>5000</v>
      </c>
      <c r="I781" s="10">
        <v>1500</v>
      </c>
      <c r="J781" s="10">
        <v>2064</v>
      </c>
      <c r="K781" s="10">
        <v>3020</v>
      </c>
      <c r="L781" s="10">
        <v>4999</v>
      </c>
      <c r="M781" s="10">
        <v>3940</v>
      </c>
      <c r="N781" s="10">
        <v>3505.75</v>
      </c>
      <c r="O781" s="10">
        <v>11000</v>
      </c>
      <c r="P781" s="10">
        <v>0</v>
      </c>
      <c r="Q781" s="10">
        <v>11000</v>
      </c>
      <c r="R781" s="10">
        <v>1000</v>
      </c>
      <c r="S781" s="10">
        <v>0</v>
      </c>
      <c r="T781" s="10">
        <v>1000</v>
      </c>
      <c r="U781" s="10">
        <v>0</v>
      </c>
      <c r="V781" s="10">
        <v>1000</v>
      </c>
      <c r="W781" s="10">
        <v>10000</v>
      </c>
      <c r="X781" s="10" t="s">
        <v>1540</v>
      </c>
      <c r="Y781" s="10">
        <v>5000</v>
      </c>
      <c r="Z781" s="10">
        <v>0</v>
      </c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10">
        <v>0</v>
      </c>
      <c r="AG781" s="10">
        <v>-6000</v>
      </c>
      <c r="AH781" s="10"/>
      <c r="AJ781" s="24">
        <f t="shared" ref="AJ781:AJ784" si="542">(M781-L781)/L781</f>
        <v>-0.21184236847369473</v>
      </c>
      <c r="AK781" s="24">
        <f t="shared" ref="AK781:AK784" si="543">(O781-M781)/M781</f>
        <v>1.7918781725888324</v>
      </c>
      <c r="AL781" s="24">
        <f t="shared" ref="AL781:AL784" si="544">AG781/O781</f>
        <v>-0.54545454545454541</v>
      </c>
      <c r="AM781" s="24">
        <f t="shared" ref="AM781:AM784" si="545">(Y781-L781)/L781</f>
        <v>2.0004000800160032E-4</v>
      </c>
      <c r="AN781" s="24">
        <f t="shared" ref="AN781:AN784" si="546">AM781/3</f>
        <v>6.6680002667200111E-5</v>
      </c>
    </row>
    <row r="782" spans="1:40" x14ac:dyDescent="0.25">
      <c r="A782" s="12" t="s">
        <v>1541</v>
      </c>
      <c r="B782" s="13" t="s">
        <v>1542</v>
      </c>
      <c r="C782" s="13"/>
      <c r="D782" s="14">
        <v>0</v>
      </c>
      <c r="E782" s="14">
        <v>0</v>
      </c>
      <c r="F782" s="14">
        <v>0</v>
      </c>
      <c r="G782" s="14">
        <v>0</v>
      </c>
      <c r="H782" s="14">
        <v>535294</v>
      </c>
      <c r="I782" s="14">
        <v>10016</v>
      </c>
      <c r="J782" s="14">
        <v>4346</v>
      </c>
      <c r="K782" s="14">
        <v>24331</v>
      </c>
      <c r="L782" s="14">
        <v>7615</v>
      </c>
      <c r="M782" s="14">
        <v>880090</v>
      </c>
      <c r="N782" s="14">
        <v>229095.5</v>
      </c>
      <c r="O782" s="14">
        <v>19399</v>
      </c>
      <c r="P782" s="14">
        <v>0</v>
      </c>
      <c r="Q782" s="14">
        <v>19399</v>
      </c>
      <c r="R782" s="14">
        <v>2155</v>
      </c>
      <c r="S782" s="14">
        <v>0</v>
      </c>
      <c r="T782" s="14">
        <v>2155</v>
      </c>
      <c r="U782" s="14">
        <v>0</v>
      </c>
      <c r="V782" s="14">
        <v>2155</v>
      </c>
      <c r="W782" s="14">
        <v>17244</v>
      </c>
      <c r="X782" s="14">
        <v>0</v>
      </c>
      <c r="Y782" s="14">
        <v>535294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4">
        <v>515895</v>
      </c>
      <c r="AH782" s="14">
        <v>0</v>
      </c>
      <c r="AJ782" s="24">
        <f t="shared" si="542"/>
        <v>114.57321076822062</v>
      </c>
      <c r="AK782" s="24">
        <f t="shared" si="543"/>
        <v>-0.97795793612016957</v>
      </c>
      <c r="AL782" s="24">
        <f>AG782/O782</f>
        <v>26.593896592607866</v>
      </c>
      <c r="AM782" s="24">
        <f t="shared" si="545"/>
        <v>69.294681549573212</v>
      </c>
      <c r="AN782" s="24">
        <f t="shared" si="546"/>
        <v>23.098227183191071</v>
      </c>
    </row>
    <row r="783" spans="1:40" x14ac:dyDescent="0.25">
      <c r="A783" s="12" t="s">
        <v>1543</v>
      </c>
      <c r="B783" s="13" t="s">
        <v>1544</v>
      </c>
      <c r="C783" s="13"/>
      <c r="D783" s="14">
        <v>0</v>
      </c>
      <c r="E783" s="14">
        <v>0</v>
      </c>
      <c r="F783" s="14">
        <v>0</v>
      </c>
      <c r="G783" s="14">
        <v>0</v>
      </c>
      <c r="H783" s="14">
        <v>1719082</v>
      </c>
      <c r="I783" s="14">
        <v>1221501</v>
      </c>
      <c r="J783" s="14">
        <v>949058</v>
      </c>
      <c r="K783" s="14">
        <v>1063968</v>
      </c>
      <c r="L783" s="14">
        <v>1149935</v>
      </c>
      <c r="M783" s="14">
        <v>2073157</v>
      </c>
      <c r="N783" s="14">
        <v>1309029.5</v>
      </c>
      <c r="O783" s="14">
        <v>1279493</v>
      </c>
      <c r="P783" s="14">
        <v>29200</v>
      </c>
      <c r="Q783" s="14">
        <v>1308693</v>
      </c>
      <c r="R783" s="14">
        <v>1218601</v>
      </c>
      <c r="S783" s="14">
        <v>69945</v>
      </c>
      <c r="T783" s="14">
        <v>1288546</v>
      </c>
      <c r="U783" s="14">
        <v>0</v>
      </c>
      <c r="V783" s="14">
        <v>1288546</v>
      </c>
      <c r="W783" s="14">
        <v>20147</v>
      </c>
      <c r="X783" s="14">
        <v>0</v>
      </c>
      <c r="Y783" s="14">
        <v>1719082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  <c r="AF783" s="14">
        <v>0</v>
      </c>
      <c r="AG783" s="14">
        <v>439589</v>
      </c>
      <c r="AH783" s="14">
        <v>0</v>
      </c>
      <c r="AJ783" s="24">
        <f t="shared" si="542"/>
        <v>0.80284711744576864</v>
      </c>
      <c r="AK783" s="24">
        <f t="shared" si="543"/>
        <v>-0.38282870038303901</v>
      </c>
      <c r="AL783" s="24">
        <f t="shared" si="544"/>
        <v>0.34356499019533521</v>
      </c>
      <c r="AM783" s="24">
        <f t="shared" si="545"/>
        <v>0.49493840956227958</v>
      </c>
      <c r="AN783" s="24">
        <f t="shared" si="546"/>
        <v>0.1649794698540932</v>
      </c>
    </row>
    <row r="784" spans="1:40" ht="15.75" thickBot="1" x14ac:dyDescent="0.3">
      <c r="A784" s="15" t="s">
        <v>1545</v>
      </c>
      <c r="B784" s="16" t="s">
        <v>1546</v>
      </c>
      <c r="C784" s="16"/>
      <c r="D784" s="17">
        <v>0</v>
      </c>
      <c r="E784" s="17">
        <v>0</v>
      </c>
      <c r="F784" s="17">
        <v>0</v>
      </c>
      <c r="G784" s="17">
        <v>0</v>
      </c>
      <c r="H784" s="17">
        <v>2307612</v>
      </c>
      <c r="I784" s="17">
        <v>1756049</v>
      </c>
      <c r="J784" s="17">
        <v>1445582</v>
      </c>
      <c r="K784" s="17">
        <v>1891395</v>
      </c>
      <c r="L784" s="17">
        <v>1742332</v>
      </c>
      <c r="M784" s="17">
        <v>2724288</v>
      </c>
      <c r="N784" s="17">
        <v>1950899.25</v>
      </c>
      <c r="O784" s="17">
        <v>1815946</v>
      </c>
      <c r="P784" s="17">
        <v>29200</v>
      </c>
      <c r="Q784" s="17">
        <v>1845146</v>
      </c>
      <c r="R784" s="17">
        <v>1715738</v>
      </c>
      <c r="S784" s="17">
        <v>147293</v>
      </c>
      <c r="T784" s="17">
        <v>1863031</v>
      </c>
      <c r="U784" s="17">
        <v>0</v>
      </c>
      <c r="V784" s="17">
        <v>1863031</v>
      </c>
      <c r="W784" s="17">
        <v>-17885</v>
      </c>
      <c r="X784" s="17">
        <v>0</v>
      </c>
      <c r="Y784" s="17">
        <v>2307612</v>
      </c>
      <c r="Z784" s="17">
        <v>0</v>
      </c>
      <c r="AA784" s="17">
        <v>0</v>
      </c>
      <c r="AB784" s="17">
        <v>0</v>
      </c>
      <c r="AC784" s="17">
        <v>0</v>
      </c>
      <c r="AD784" s="17">
        <v>0</v>
      </c>
      <c r="AE784" s="17">
        <v>0</v>
      </c>
      <c r="AF784" s="17">
        <v>0</v>
      </c>
      <c r="AG784" s="17">
        <v>491666</v>
      </c>
      <c r="AH784" s="17">
        <v>0</v>
      </c>
      <c r="AJ784" s="24">
        <f t="shared" si="542"/>
        <v>0.56358719233762566</v>
      </c>
      <c r="AK784" s="24">
        <f t="shared" si="543"/>
        <v>-0.33342363215636528</v>
      </c>
      <c r="AL784" s="24">
        <f t="shared" si="544"/>
        <v>0.27074924034084713</v>
      </c>
      <c r="AM784" s="24">
        <f t="shared" si="545"/>
        <v>0.32443874072220447</v>
      </c>
      <c r="AN784" s="24">
        <f t="shared" si="546"/>
        <v>0.10814624690740149</v>
      </c>
    </row>
    <row r="785" spans="1:40" ht="15.75" thickTop="1" x14ac:dyDescent="0.25">
      <c r="A785" s="7" t="s">
        <v>1547</v>
      </c>
      <c r="B785" s="7" t="s">
        <v>1548</v>
      </c>
      <c r="C785" s="8" t="s">
        <v>278</v>
      </c>
      <c r="D785" s="9"/>
      <c r="E785" s="9"/>
      <c r="F785" s="9"/>
      <c r="G785" s="10">
        <v>0</v>
      </c>
      <c r="H785" s="10">
        <v>0</v>
      </c>
      <c r="I785" s="10">
        <v>0</v>
      </c>
      <c r="J785" s="10">
        <v>0</v>
      </c>
      <c r="K785" s="10">
        <v>1735417</v>
      </c>
      <c r="L785" s="10">
        <v>0</v>
      </c>
      <c r="M785" s="10">
        <v>0</v>
      </c>
      <c r="N785" s="10">
        <v>433854.25</v>
      </c>
      <c r="O785" s="10">
        <v>0</v>
      </c>
      <c r="P785" s="10">
        <v>0</v>
      </c>
      <c r="Q785" s="10">
        <v>0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10">
        <v>0</v>
      </c>
      <c r="X785" s="10">
        <v>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10">
        <v>0</v>
      </c>
      <c r="AG785" s="10">
        <v>0</v>
      </c>
      <c r="AH785" s="10"/>
      <c r="AL785" s="24"/>
    </row>
    <row r="786" spans="1:40" x14ac:dyDescent="0.25">
      <c r="A786" s="12" t="s">
        <v>1549</v>
      </c>
      <c r="B786" s="13" t="s">
        <v>1550</v>
      </c>
      <c r="C786" s="13"/>
      <c r="D786" s="14">
        <v>0</v>
      </c>
      <c r="E786" s="14">
        <v>0</v>
      </c>
      <c r="F786" s="14">
        <v>0</v>
      </c>
      <c r="G786" s="14">
        <v>0</v>
      </c>
      <c r="H786" s="14">
        <v>0</v>
      </c>
      <c r="I786" s="14">
        <v>0</v>
      </c>
      <c r="J786" s="14">
        <v>0</v>
      </c>
      <c r="K786" s="14">
        <v>1735417</v>
      </c>
      <c r="L786" s="14">
        <v>0</v>
      </c>
      <c r="M786" s="14">
        <v>0</v>
      </c>
      <c r="N786" s="14">
        <v>433854.25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  <c r="AF786" s="14">
        <v>0</v>
      </c>
      <c r="AG786" s="14">
        <v>0</v>
      </c>
      <c r="AH786" s="14">
        <v>0</v>
      </c>
      <c r="AL786" s="24"/>
    </row>
    <row r="787" spans="1:40" x14ac:dyDescent="0.25">
      <c r="A787" s="12" t="s">
        <v>1551</v>
      </c>
      <c r="B787" s="13" t="s">
        <v>1550</v>
      </c>
      <c r="C787" s="13"/>
      <c r="D787" s="14">
        <v>0</v>
      </c>
      <c r="E787" s="14">
        <v>0</v>
      </c>
      <c r="F787" s="14">
        <v>0</v>
      </c>
      <c r="G787" s="14">
        <v>0</v>
      </c>
      <c r="H787" s="14">
        <v>0</v>
      </c>
      <c r="I787" s="14">
        <v>0</v>
      </c>
      <c r="J787" s="14">
        <v>0</v>
      </c>
      <c r="K787" s="14">
        <v>1735417</v>
      </c>
      <c r="L787" s="14">
        <v>0</v>
      </c>
      <c r="M787" s="14">
        <v>0</v>
      </c>
      <c r="N787" s="14">
        <v>433854.25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  <c r="AF787" s="14">
        <v>0</v>
      </c>
      <c r="AG787" s="14">
        <v>0</v>
      </c>
      <c r="AH787" s="14">
        <v>0</v>
      </c>
      <c r="AL787" s="24"/>
    </row>
    <row r="788" spans="1:40" ht="15.75" thickBot="1" x14ac:dyDescent="0.3">
      <c r="A788" s="15" t="s">
        <v>1552</v>
      </c>
      <c r="B788" s="16" t="s">
        <v>1550</v>
      </c>
      <c r="C788" s="16"/>
      <c r="D788" s="17">
        <v>0</v>
      </c>
      <c r="E788" s="17">
        <v>0</v>
      </c>
      <c r="F788" s="17">
        <v>0</v>
      </c>
      <c r="G788" s="17">
        <v>0</v>
      </c>
      <c r="H788" s="17">
        <v>0</v>
      </c>
      <c r="I788" s="17">
        <v>0</v>
      </c>
      <c r="J788" s="17">
        <v>0</v>
      </c>
      <c r="K788" s="17">
        <v>1735417</v>
      </c>
      <c r="L788" s="17">
        <v>0</v>
      </c>
      <c r="M788" s="17">
        <v>0</v>
      </c>
      <c r="N788" s="17">
        <v>433854.25</v>
      </c>
      <c r="O788" s="17">
        <v>0</v>
      </c>
      <c r="P788" s="17">
        <v>0</v>
      </c>
      <c r="Q788" s="17">
        <v>0</v>
      </c>
      <c r="R788" s="17">
        <v>0</v>
      </c>
      <c r="S788" s="17">
        <v>0</v>
      </c>
      <c r="T788" s="17">
        <v>0</v>
      </c>
      <c r="U788" s="17">
        <v>0</v>
      </c>
      <c r="V788" s="17">
        <v>0</v>
      </c>
      <c r="W788" s="17">
        <v>0</v>
      </c>
      <c r="X788" s="17">
        <v>0</v>
      </c>
      <c r="Y788" s="17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L788" s="24"/>
    </row>
    <row r="789" spans="1:40" ht="15.75" thickTop="1" x14ac:dyDescent="0.25">
      <c r="A789" s="7" t="s">
        <v>1553</v>
      </c>
      <c r="B789" s="7" t="s">
        <v>1554</v>
      </c>
      <c r="C789" s="8" t="s">
        <v>219</v>
      </c>
      <c r="D789" s="9"/>
      <c r="E789" s="9"/>
      <c r="F789" s="9"/>
      <c r="G789" s="10">
        <v>0</v>
      </c>
      <c r="H789" s="10">
        <v>538200</v>
      </c>
      <c r="I789" s="10">
        <v>872643</v>
      </c>
      <c r="J789" s="10">
        <v>269442</v>
      </c>
      <c r="K789" s="10">
        <v>271724</v>
      </c>
      <c r="L789" s="10">
        <v>406524</v>
      </c>
      <c r="M789" s="10">
        <v>423366</v>
      </c>
      <c r="N789" s="10">
        <v>342764</v>
      </c>
      <c r="O789" s="10">
        <v>719944</v>
      </c>
      <c r="P789" s="10">
        <v>0</v>
      </c>
      <c r="Q789" s="10">
        <v>719944</v>
      </c>
      <c r="R789" s="10">
        <v>585485</v>
      </c>
      <c r="S789" s="10">
        <v>0</v>
      </c>
      <c r="T789" s="10">
        <v>585485</v>
      </c>
      <c r="U789" s="10">
        <v>0</v>
      </c>
      <c r="V789" s="10">
        <v>585485</v>
      </c>
      <c r="W789" s="10">
        <v>134459</v>
      </c>
      <c r="X789" s="10" t="s">
        <v>1555</v>
      </c>
      <c r="Y789" s="10">
        <v>538200</v>
      </c>
      <c r="Z789" s="10">
        <v>0</v>
      </c>
      <c r="AA789" s="10">
        <v>0</v>
      </c>
      <c r="AB789" s="10">
        <v>0</v>
      </c>
      <c r="AC789" s="10">
        <v>0</v>
      </c>
      <c r="AD789" s="10">
        <v>0</v>
      </c>
      <c r="AE789" s="10">
        <v>0</v>
      </c>
      <c r="AF789" s="10">
        <v>0</v>
      </c>
      <c r="AG789" s="10">
        <v>-181744</v>
      </c>
      <c r="AH789" s="10"/>
      <c r="AJ789" s="24">
        <f t="shared" ref="AJ789:AJ790" si="547">(M789-L789)/L789</f>
        <v>4.1429288307701394E-2</v>
      </c>
      <c r="AK789" s="24">
        <f t="shared" ref="AK789:AK790" si="548">(O789-M789)/M789</f>
        <v>0.70052389658120873</v>
      </c>
      <c r="AL789" s="24">
        <f t="shared" ref="AL789:AL790" si="549">AG789/O789</f>
        <v>-0.25244185658884583</v>
      </c>
      <c r="AM789" s="24">
        <f t="shared" ref="AM789:AM790" si="550">(Y789-L789)/L789</f>
        <v>0.32390707559701271</v>
      </c>
      <c r="AN789" s="24">
        <f t="shared" ref="AN789:AN790" si="551">AM789/3</f>
        <v>0.10796902519900424</v>
      </c>
    </row>
    <row r="790" spans="1:40" x14ac:dyDescent="0.25">
      <c r="A790" s="7" t="s">
        <v>1556</v>
      </c>
      <c r="B790" s="7" t="s">
        <v>1557</v>
      </c>
      <c r="C790" s="8" t="s">
        <v>219</v>
      </c>
      <c r="D790" s="9"/>
      <c r="E790" s="9"/>
      <c r="F790" s="9"/>
      <c r="G790" s="10">
        <v>0</v>
      </c>
      <c r="H790" s="10">
        <v>7320</v>
      </c>
      <c r="I790" s="10">
        <v>7200</v>
      </c>
      <c r="J790" s="10">
        <v>6020</v>
      </c>
      <c r="K790" s="10">
        <v>5740</v>
      </c>
      <c r="L790" s="10">
        <v>4200</v>
      </c>
      <c r="M790" s="10">
        <v>3500</v>
      </c>
      <c r="N790" s="10">
        <v>4865</v>
      </c>
      <c r="O790" s="10">
        <v>6720</v>
      </c>
      <c r="P790" s="10">
        <v>0</v>
      </c>
      <c r="Q790" s="10">
        <v>6720</v>
      </c>
      <c r="R790" s="10">
        <v>4400</v>
      </c>
      <c r="S790" s="10">
        <v>0</v>
      </c>
      <c r="T790" s="10">
        <v>4400</v>
      </c>
      <c r="U790" s="10">
        <v>0</v>
      </c>
      <c r="V790" s="10">
        <v>4400</v>
      </c>
      <c r="W790" s="10">
        <v>2320</v>
      </c>
      <c r="X790" s="10">
        <v>0</v>
      </c>
      <c r="Y790" s="10">
        <v>7320</v>
      </c>
      <c r="Z790" s="10">
        <v>0</v>
      </c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10">
        <v>0</v>
      </c>
      <c r="AG790" s="10">
        <v>600</v>
      </c>
      <c r="AH790" s="10"/>
      <c r="AJ790" s="24">
        <f t="shared" si="547"/>
        <v>-0.16666666666666666</v>
      </c>
      <c r="AK790" s="24">
        <f t="shared" si="548"/>
        <v>0.92</v>
      </c>
      <c r="AL790" s="24">
        <f t="shared" si="549"/>
        <v>8.9285714285714288E-2</v>
      </c>
      <c r="AM790" s="24">
        <f t="shared" si="550"/>
        <v>0.74285714285714288</v>
      </c>
      <c r="AN790" s="24">
        <f t="shared" si="551"/>
        <v>0.24761904761904763</v>
      </c>
    </row>
    <row r="791" spans="1:40" x14ac:dyDescent="0.25">
      <c r="A791" s="7" t="s">
        <v>1558</v>
      </c>
      <c r="B791" s="7" t="s">
        <v>1559</v>
      </c>
      <c r="C791" s="8" t="s">
        <v>219</v>
      </c>
      <c r="D791" s="9"/>
      <c r="E791" s="9"/>
      <c r="F791" s="9"/>
      <c r="G791" s="10">
        <v>0</v>
      </c>
      <c r="H791" s="10">
        <v>0</v>
      </c>
      <c r="I791" s="10">
        <v>0</v>
      </c>
      <c r="J791" s="10">
        <v>5515</v>
      </c>
      <c r="K791" s="10">
        <v>5114</v>
      </c>
      <c r="L791" s="10">
        <v>4707</v>
      </c>
      <c r="M791" s="10">
        <v>0</v>
      </c>
      <c r="N791" s="10">
        <v>3834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10">
        <v>0</v>
      </c>
      <c r="AG791" s="10">
        <v>0</v>
      </c>
      <c r="AH791" s="10"/>
      <c r="AL791" s="24"/>
    </row>
    <row r="792" spans="1:40" x14ac:dyDescent="0.25">
      <c r="A792" s="7" t="s">
        <v>1560</v>
      </c>
      <c r="B792" s="7" t="s">
        <v>1561</v>
      </c>
      <c r="C792" s="8" t="s">
        <v>219</v>
      </c>
      <c r="D792" s="9"/>
      <c r="E792" s="9"/>
      <c r="F792" s="9"/>
      <c r="G792" s="10">
        <v>0</v>
      </c>
      <c r="H792" s="10">
        <v>5000</v>
      </c>
      <c r="I792" s="10">
        <v>8425</v>
      </c>
      <c r="J792" s="10">
        <v>2180</v>
      </c>
      <c r="K792" s="10">
        <v>5026</v>
      </c>
      <c r="L792" s="10">
        <v>17204</v>
      </c>
      <c r="M792" s="10">
        <v>15906</v>
      </c>
      <c r="N792" s="10">
        <v>10079</v>
      </c>
      <c r="O792" s="10">
        <v>5000</v>
      </c>
      <c r="P792" s="10">
        <v>0</v>
      </c>
      <c r="Q792" s="10">
        <v>5000</v>
      </c>
      <c r="R792" s="10">
        <v>8425</v>
      </c>
      <c r="S792" s="10">
        <v>0</v>
      </c>
      <c r="T792" s="10">
        <v>8425</v>
      </c>
      <c r="U792" s="10">
        <v>0</v>
      </c>
      <c r="V792" s="10">
        <v>8425</v>
      </c>
      <c r="W792" s="10">
        <v>-3425</v>
      </c>
      <c r="X792" s="10" t="s">
        <v>1562</v>
      </c>
      <c r="Y792" s="10">
        <v>5000</v>
      </c>
      <c r="Z792" s="10">
        <v>0</v>
      </c>
      <c r="AA792" s="10">
        <v>0</v>
      </c>
      <c r="AB792" s="10">
        <v>0</v>
      </c>
      <c r="AC792" s="10">
        <v>0</v>
      </c>
      <c r="AD792" s="10">
        <v>0</v>
      </c>
      <c r="AE792" s="10">
        <v>0</v>
      </c>
      <c r="AF792" s="10">
        <v>0</v>
      </c>
      <c r="AG792" s="10">
        <v>0</v>
      </c>
      <c r="AH792" s="10"/>
      <c r="AJ792" s="24">
        <f t="shared" ref="AJ792:AJ793" si="552">(M792-L792)/L792</f>
        <v>-7.5447570332480812E-2</v>
      </c>
      <c r="AK792" s="24">
        <f t="shared" ref="AK792:AK793" si="553">(O792-M792)/M792</f>
        <v>-0.68565321262416701</v>
      </c>
      <c r="AL792" s="24">
        <f t="shared" ref="AL792:AL793" si="554">AG792/O792</f>
        <v>0</v>
      </c>
      <c r="AM792" s="24">
        <f t="shared" ref="AM792:AM793" si="555">(Y792-L792)/L792</f>
        <v>-0.70936991397349458</v>
      </c>
      <c r="AN792" s="24">
        <f t="shared" ref="AN792:AN793" si="556">AM792/3</f>
        <v>-0.23645663799116487</v>
      </c>
    </row>
    <row r="793" spans="1:40" x14ac:dyDescent="0.25">
      <c r="A793" s="7" t="s">
        <v>1563</v>
      </c>
      <c r="B793" s="7" t="s">
        <v>1564</v>
      </c>
      <c r="C793" s="8" t="s">
        <v>219</v>
      </c>
      <c r="D793" s="9"/>
      <c r="E793" s="9"/>
      <c r="F793" s="9"/>
      <c r="G793" s="10">
        <v>0</v>
      </c>
      <c r="H793" s="10">
        <v>125249</v>
      </c>
      <c r="I793" s="10">
        <v>-1277</v>
      </c>
      <c r="J793" s="10">
        <v>-314</v>
      </c>
      <c r="K793" s="10">
        <v>-3479</v>
      </c>
      <c r="L793" s="10">
        <v>5097</v>
      </c>
      <c r="M793" s="10">
        <v>-1700</v>
      </c>
      <c r="N793" s="10">
        <v>-99</v>
      </c>
      <c r="O793" s="10">
        <v>143794</v>
      </c>
      <c r="P793" s="10">
        <v>0</v>
      </c>
      <c r="Q793" s="10">
        <v>143794</v>
      </c>
      <c r="R793" s="10">
        <v>-1277</v>
      </c>
      <c r="S793" s="10">
        <v>0</v>
      </c>
      <c r="T793" s="10">
        <v>-1277</v>
      </c>
      <c r="U793" s="10">
        <v>0</v>
      </c>
      <c r="V793" s="10">
        <v>-1277</v>
      </c>
      <c r="W793" s="10">
        <v>145071</v>
      </c>
      <c r="X793" s="10">
        <v>0</v>
      </c>
      <c r="Y793" s="10">
        <v>125249</v>
      </c>
      <c r="Z793" s="10">
        <v>0</v>
      </c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10">
        <v>0</v>
      </c>
      <c r="AG793" s="10">
        <v>-18545</v>
      </c>
      <c r="AH793" s="10"/>
      <c r="AJ793" s="24">
        <f t="shared" si="552"/>
        <v>-1.3335295271728467</v>
      </c>
      <c r="AK793" s="24">
        <f t="shared" si="553"/>
        <v>-85.584705882352935</v>
      </c>
      <c r="AL793" s="24">
        <f t="shared" si="554"/>
        <v>-0.12896921985618315</v>
      </c>
      <c r="AM793" s="24">
        <f t="shared" si="555"/>
        <v>23.573082205218757</v>
      </c>
      <c r="AN793" s="24">
        <f t="shared" si="556"/>
        <v>7.8576940684062526</v>
      </c>
    </row>
    <row r="794" spans="1:40" x14ac:dyDescent="0.25">
      <c r="A794" s="19" t="s">
        <v>1565</v>
      </c>
      <c r="B794" s="19" t="s">
        <v>502</v>
      </c>
      <c r="C794" s="8" t="s">
        <v>219</v>
      </c>
      <c r="D794" s="9"/>
      <c r="E794" s="9"/>
      <c r="F794" s="9"/>
      <c r="G794" s="10">
        <v>0</v>
      </c>
      <c r="H794" s="10">
        <v>0</v>
      </c>
      <c r="I794" s="10">
        <v>0</v>
      </c>
      <c r="J794" s="10">
        <v>9914</v>
      </c>
      <c r="K794" s="10">
        <v>9823</v>
      </c>
      <c r="L794" s="10">
        <v>15490</v>
      </c>
      <c r="M794" s="10">
        <v>20566</v>
      </c>
      <c r="N794" s="10">
        <v>13948.25</v>
      </c>
      <c r="O794" s="10">
        <v>0</v>
      </c>
      <c r="P794" s="10">
        <v>0</v>
      </c>
      <c r="Q794" s="10">
        <v>0</v>
      </c>
      <c r="R794" s="10">
        <v>28559</v>
      </c>
      <c r="S794" s="10">
        <v>0</v>
      </c>
      <c r="T794" s="10">
        <v>28559</v>
      </c>
      <c r="U794" s="10">
        <v>0</v>
      </c>
      <c r="V794" s="10">
        <v>28559</v>
      </c>
      <c r="W794" s="10">
        <v>-28559</v>
      </c>
      <c r="X794" s="10">
        <v>0</v>
      </c>
      <c r="Y794" s="10">
        <v>0</v>
      </c>
      <c r="Z794" s="10">
        <v>0</v>
      </c>
      <c r="AA794" s="10">
        <v>0</v>
      </c>
      <c r="AB794" s="10">
        <v>0</v>
      </c>
      <c r="AC794" s="10">
        <v>0</v>
      </c>
      <c r="AD794" s="10">
        <v>0</v>
      </c>
      <c r="AE794" s="10">
        <v>0</v>
      </c>
      <c r="AF794" s="10">
        <v>0</v>
      </c>
      <c r="AG794" s="10">
        <v>0</v>
      </c>
      <c r="AH794" s="10"/>
      <c r="AL794" s="24"/>
    </row>
    <row r="795" spans="1:40" x14ac:dyDescent="0.25">
      <c r="A795" s="19" t="s">
        <v>1566</v>
      </c>
      <c r="B795" s="19" t="s">
        <v>504</v>
      </c>
      <c r="C795" s="8" t="s">
        <v>219</v>
      </c>
      <c r="D795" s="9"/>
      <c r="E795" s="9"/>
      <c r="F795" s="9"/>
      <c r="G795" s="10">
        <v>0</v>
      </c>
      <c r="H795" s="10">
        <v>0</v>
      </c>
      <c r="I795" s="10">
        <v>0</v>
      </c>
      <c r="J795" s="10">
        <v>12566</v>
      </c>
      <c r="K795" s="10">
        <v>12874</v>
      </c>
      <c r="L795" s="10">
        <v>22401</v>
      </c>
      <c r="M795" s="10">
        <v>24744</v>
      </c>
      <c r="N795" s="10">
        <v>18146.25</v>
      </c>
      <c r="O795" s="10">
        <v>0</v>
      </c>
      <c r="P795" s="10">
        <v>0</v>
      </c>
      <c r="Q795" s="10">
        <v>0</v>
      </c>
      <c r="R795" s="10">
        <v>34128</v>
      </c>
      <c r="S795" s="10">
        <v>0</v>
      </c>
      <c r="T795" s="10">
        <v>34128</v>
      </c>
      <c r="U795" s="10">
        <v>0</v>
      </c>
      <c r="V795" s="10">
        <v>34128</v>
      </c>
      <c r="W795" s="10">
        <v>-34128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10">
        <v>0</v>
      </c>
      <c r="AG795" s="10">
        <v>0</v>
      </c>
      <c r="AH795" s="10"/>
      <c r="AL795" s="24"/>
    </row>
    <row r="796" spans="1:40" x14ac:dyDescent="0.25">
      <c r="A796" s="19" t="s">
        <v>1567</v>
      </c>
      <c r="B796" s="19" t="s">
        <v>506</v>
      </c>
      <c r="C796" s="8" t="s">
        <v>219</v>
      </c>
      <c r="D796" s="9"/>
      <c r="E796" s="9"/>
      <c r="F796" s="9"/>
      <c r="G796" s="10">
        <v>0</v>
      </c>
      <c r="H796" s="10">
        <v>0</v>
      </c>
      <c r="I796" s="10">
        <v>0</v>
      </c>
      <c r="J796" s="10">
        <v>3229</v>
      </c>
      <c r="K796" s="10">
        <v>3351</v>
      </c>
      <c r="L796" s="10">
        <v>5673</v>
      </c>
      <c r="M796" s="10">
        <v>6050</v>
      </c>
      <c r="N796" s="10">
        <v>4575.75</v>
      </c>
      <c r="O796" s="10">
        <v>0</v>
      </c>
      <c r="P796" s="10">
        <v>0</v>
      </c>
      <c r="Q796" s="10">
        <v>0</v>
      </c>
      <c r="R796" s="10">
        <v>8325</v>
      </c>
      <c r="S796" s="10">
        <v>0</v>
      </c>
      <c r="T796" s="10">
        <v>8325</v>
      </c>
      <c r="U796" s="10">
        <v>0</v>
      </c>
      <c r="V796" s="10">
        <v>8325</v>
      </c>
      <c r="W796" s="10">
        <v>-8325</v>
      </c>
      <c r="X796" s="10">
        <v>0</v>
      </c>
      <c r="Y796" s="10">
        <v>0</v>
      </c>
      <c r="Z796" s="10">
        <v>0</v>
      </c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10">
        <v>0</v>
      </c>
      <c r="AG796" s="10">
        <v>0</v>
      </c>
      <c r="AH796" s="10"/>
      <c r="AL796" s="24"/>
    </row>
    <row r="797" spans="1:40" x14ac:dyDescent="0.25">
      <c r="A797" s="19" t="s">
        <v>1568</v>
      </c>
      <c r="B797" s="19" t="s">
        <v>1569</v>
      </c>
      <c r="C797" s="8" t="s">
        <v>219</v>
      </c>
      <c r="D797" s="9"/>
      <c r="E797" s="9"/>
      <c r="F797" s="9"/>
      <c r="G797" s="10">
        <v>0</v>
      </c>
      <c r="H797" s="10">
        <v>0</v>
      </c>
      <c r="I797" s="10">
        <v>0</v>
      </c>
      <c r="J797" s="10">
        <v>1768</v>
      </c>
      <c r="K797" s="10">
        <v>1745</v>
      </c>
      <c r="L797" s="10">
        <v>2738</v>
      </c>
      <c r="M797" s="10">
        <v>2959</v>
      </c>
      <c r="N797" s="10">
        <v>2302.5</v>
      </c>
      <c r="O797" s="10">
        <v>0</v>
      </c>
      <c r="P797" s="10">
        <v>0</v>
      </c>
      <c r="Q797" s="10">
        <v>0</v>
      </c>
      <c r="R797" s="10">
        <v>4048</v>
      </c>
      <c r="S797" s="10">
        <v>0</v>
      </c>
      <c r="T797" s="10">
        <v>4048</v>
      </c>
      <c r="U797" s="10">
        <v>0</v>
      </c>
      <c r="V797" s="10">
        <v>4048</v>
      </c>
      <c r="W797" s="10">
        <v>-4048</v>
      </c>
      <c r="X797" s="10">
        <v>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10">
        <v>0</v>
      </c>
      <c r="AG797" s="10">
        <v>0</v>
      </c>
      <c r="AH797" s="10"/>
      <c r="AL797" s="24"/>
    </row>
    <row r="798" spans="1:40" x14ac:dyDescent="0.25">
      <c r="A798" s="19" t="s">
        <v>1570</v>
      </c>
      <c r="B798" s="19" t="s">
        <v>510</v>
      </c>
      <c r="C798" s="8" t="s">
        <v>219</v>
      </c>
      <c r="D798" s="9"/>
      <c r="E798" s="9"/>
      <c r="F798" s="9"/>
      <c r="G798" s="10">
        <v>0</v>
      </c>
      <c r="H798" s="10">
        <v>0</v>
      </c>
      <c r="I798" s="10">
        <v>0</v>
      </c>
      <c r="J798" s="10">
        <v>12487</v>
      </c>
      <c r="K798" s="10">
        <v>12209</v>
      </c>
      <c r="L798" s="10">
        <v>18760</v>
      </c>
      <c r="M798" s="10">
        <v>20292</v>
      </c>
      <c r="N798" s="10">
        <v>15937</v>
      </c>
      <c r="O798" s="10">
        <v>0</v>
      </c>
      <c r="P798" s="10">
        <v>0</v>
      </c>
      <c r="Q798" s="10">
        <v>0</v>
      </c>
      <c r="R798" s="10">
        <v>26861</v>
      </c>
      <c r="S798" s="10">
        <v>0</v>
      </c>
      <c r="T798" s="10">
        <v>26861</v>
      </c>
      <c r="U798" s="10">
        <v>0</v>
      </c>
      <c r="V798" s="10">
        <v>26861</v>
      </c>
      <c r="W798" s="10">
        <v>-26861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  <c r="AD798" s="10">
        <v>0</v>
      </c>
      <c r="AE798" s="10">
        <v>0</v>
      </c>
      <c r="AF798" s="10">
        <v>0</v>
      </c>
      <c r="AG798" s="10">
        <v>0</v>
      </c>
      <c r="AH798" s="10"/>
      <c r="AL798" s="24"/>
    </row>
    <row r="799" spans="1:40" x14ac:dyDescent="0.25">
      <c r="A799" s="19" t="s">
        <v>1571</v>
      </c>
      <c r="B799" s="19" t="s">
        <v>1572</v>
      </c>
      <c r="C799" s="8" t="s">
        <v>219</v>
      </c>
      <c r="D799" s="9"/>
      <c r="E799" s="9"/>
      <c r="F799" s="9"/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10">
        <v>0</v>
      </c>
      <c r="AG799" s="10">
        <v>0</v>
      </c>
      <c r="AH799" s="10"/>
      <c r="AL799" s="24"/>
    </row>
    <row r="800" spans="1:40" x14ac:dyDescent="0.25">
      <c r="A800" s="19" t="s">
        <v>1573</v>
      </c>
      <c r="B800" s="19" t="s">
        <v>514</v>
      </c>
      <c r="C800" s="8" t="s">
        <v>219</v>
      </c>
      <c r="D800" s="9"/>
      <c r="E800" s="9"/>
      <c r="F800" s="9"/>
      <c r="G800" s="10">
        <v>0</v>
      </c>
      <c r="H800" s="10">
        <v>0</v>
      </c>
      <c r="I800" s="10">
        <v>0</v>
      </c>
      <c r="J800" s="10">
        <v>8158</v>
      </c>
      <c r="K800" s="10">
        <v>6461</v>
      </c>
      <c r="L800" s="10">
        <v>7880</v>
      </c>
      <c r="M800" s="10">
        <v>3600</v>
      </c>
      <c r="N800" s="10">
        <v>6524.75</v>
      </c>
      <c r="O800" s="10">
        <v>0</v>
      </c>
      <c r="P800" s="10">
        <v>0</v>
      </c>
      <c r="Q800" s="10">
        <v>0</v>
      </c>
      <c r="R800" s="10">
        <v>8935</v>
      </c>
      <c r="S800" s="10">
        <v>0</v>
      </c>
      <c r="T800" s="10">
        <v>8935</v>
      </c>
      <c r="U800" s="10">
        <v>0</v>
      </c>
      <c r="V800" s="10">
        <v>8935</v>
      </c>
      <c r="W800" s="10">
        <v>-8935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  <c r="AD800" s="10">
        <v>0</v>
      </c>
      <c r="AE800" s="10">
        <v>0</v>
      </c>
      <c r="AF800" s="10">
        <v>0</v>
      </c>
      <c r="AG800" s="10">
        <v>0</v>
      </c>
      <c r="AH800" s="10"/>
      <c r="AL800" s="24"/>
    </row>
    <row r="801" spans="1:40" x14ac:dyDescent="0.25">
      <c r="A801" s="19" t="s">
        <v>1574</v>
      </c>
      <c r="B801" s="19" t="s">
        <v>516</v>
      </c>
      <c r="C801" s="8" t="s">
        <v>219</v>
      </c>
      <c r="D801" s="9"/>
      <c r="E801" s="9"/>
      <c r="F801" s="9"/>
      <c r="G801" s="10">
        <v>0</v>
      </c>
      <c r="H801" s="10">
        <v>0</v>
      </c>
      <c r="I801" s="10">
        <v>0</v>
      </c>
      <c r="J801" s="10">
        <v>7988</v>
      </c>
      <c r="K801" s="10">
        <v>6418</v>
      </c>
      <c r="L801" s="10">
        <v>10250</v>
      </c>
      <c r="M801" s="10">
        <v>13992</v>
      </c>
      <c r="N801" s="10">
        <v>9662</v>
      </c>
      <c r="O801" s="10">
        <v>0</v>
      </c>
      <c r="P801" s="10">
        <v>0</v>
      </c>
      <c r="Q801" s="10">
        <v>0</v>
      </c>
      <c r="R801" s="10">
        <v>24558</v>
      </c>
      <c r="S801" s="10">
        <v>0</v>
      </c>
      <c r="T801" s="10">
        <v>24558</v>
      </c>
      <c r="U801" s="10">
        <v>0</v>
      </c>
      <c r="V801" s="10">
        <v>24558</v>
      </c>
      <c r="W801" s="10">
        <v>-24558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/>
      <c r="AL801" s="24"/>
    </row>
    <row r="802" spans="1:40" x14ac:dyDescent="0.25">
      <c r="A802" s="7" t="s">
        <v>1575</v>
      </c>
      <c r="B802" s="7" t="s">
        <v>1576</v>
      </c>
      <c r="C802" s="8" t="s">
        <v>219</v>
      </c>
      <c r="D802" s="9"/>
      <c r="E802" s="9"/>
      <c r="F802" s="9"/>
      <c r="G802" s="10">
        <v>0</v>
      </c>
      <c r="H802" s="10">
        <v>787</v>
      </c>
      <c r="I802" s="10">
        <v>0</v>
      </c>
      <c r="J802" s="10">
        <v>0</v>
      </c>
      <c r="K802" s="10">
        <v>162</v>
      </c>
      <c r="L802" s="10">
        <v>-148</v>
      </c>
      <c r="M802" s="10">
        <v>0</v>
      </c>
      <c r="N802" s="10">
        <v>3.5</v>
      </c>
      <c r="O802" s="10">
        <v>472</v>
      </c>
      <c r="P802" s="10">
        <v>0</v>
      </c>
      <c r="Q802" s="10">
        <v>472</v>
      </c>
      <c r="R802" s="10">
        <v>303</v>
      </c>
      <c r="S802" s="10">
        <v>0</v>
      </c>
      <c r="T802" s="10">
        <v>303</v>
      </c>
      <c r="U802" s="10">
        <v>0</v>
      </c>
      <c r="V802" s="10">
        <v>303</v>
      </c>
      <c r="W802" s="10">
        <v>169</v>
      </c>
      <c r="X802" s="10">
        <v>0</v>
      </c>
      <c r="Y802" s="10">
        <v>787</v>
      </c>
      <c r="Z802" s="10">
        <v>0</v>
      </c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10">
        <v>0</v>
      </c>
      <c r="AG802" s="10">
        <v>315</v>
      </c>
      <c r="AH802" s="10"/>
      <c r="AJ802" s="24">
        <f t="shared" ref="AJ802:AJ813" si="557">(M802-L802)/L802</f>
        <v>-1</v>
      </c>
      <c r="AK802" s="24" t="e">
        <f t="shared" ref="AK802:AK813" si="558">(O802-M802)/M802</f>
        <v>#DIV/0!</v>
      </c>
      <c r="AL802" s="24">
        <f t="shared" ref="AL802:AL813" si="559">AG802/O802</f>
        <v>0.6673728813559322</v>
      </c>
      <c r="AM802" s="24">
        <f t="shared" ref="AM802:AM813" si="560">(Y802-L802)/L802</f>
        <v>-6.3175675675675675</v>
      </c>
      <c r="AN802" s="24">
        <f t="shared" ref="AN802:AN813" si="561">AM802/3</f>
        <v>-2.105855855855856</v>
      </c>
    </row>
    <row r="803" spans="1:40" x14ac:dyDescent="0.25">
      <c r="A803" s="7" t="s">
        <v>1577</v>
      </c>
      <c r="B803" s="7" t="s">
        <v>1578</v>
      </c>
      <c r="C803" s="8" t="s">
        <v>219</v>
      </c>
      <c r="D803" s="9"/>
      <c r="E803" s="9"/>
      <c r="F803" s="9"/>
      <c r="G803" s="10">
        <v>0</v>
      </c>
      <c r="H803" s="10">
        <v>3675</v>
      </c>
      <c r="I803" s="10">
        <v>950</v>
      </c>
      <c r="J803" s="10">
        <v>734</v>
      </c>
      <c r="K803" s="10">
        <v>263</v>
      </c>
      <c r="L803" s="10">
        <v>1972</v>
      </c>
      <c r="M803" s="10">
        <v>3142</v>
      </c>
      <c r="N803" s="10">
        <v>1527.75</v>
      </c>
      <c r="O803" s="10">
        <v>2887</v>
      </c>
      <c r="P803" s="10">
        <v>-1000</v>
      </c>
      <c r="Q803" s="10">
        <v>1887</v>
      </c>
      <c r="R803" s="10">
        <v>960</v>
      </c>
      <c r="S803" s="10">
        <v>0</v>
      </c>
      <c r="T803" s="10">
        <v>960</v>
      </c>
      <c r="U803" s="10">
        <v>0</v>
      </c>
      <c r="V803" s="10">
        <v>960</v>
      </c>
      <c r="W803" s="10">
        <v>927</v>
      </c>
      <c r="X803" s="10">
        <v>0</v>
      </c>
      <c r="Y803" s="10">
        <v>3675</v>
      </c>
      <c r="Z803" s="10">
        <v>0</v>
      </c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10">
        <v>0</v>
      </c>
      <c r="AG803" s="10">
        <v>788</v>
      </c>
      <c r="AH803" s="10"/>
      <c r="AJ803" s="24">
        <f t="shared" si="557"/>
        <v>0.59330628803245433</v>
      </c>
      <c r="AK803" s="24">
        <f t="shared" si="558"/>
        <v>-8.115849777211967E-2</v>
      </c>
      <c r="AL803" s="24">
        <f t="shared" si="559"/>
        <v>0.27294769657083479</v>
      </c>
      <c r="AM803" s="24">
        <f t="shared" si="560"/>
        <v>0.86359026369168357</v>
      </c>
      <c r="AN803" s="24">
        <f t="shared" si="561"/>
        <v>0.28786342123056119</v>
      </c>
    </row>
    <row r="804" spans="1:40" x14ac:dyDescent="0.25">
      <c r="A804" s="7" t="s">
        <v>1579</v>
      </c>
      <c r="B804" s="7" t="s">
        <v>1580</v>
      </c>
      <c r="C804" s="8" t="s">
        <v>219</v>
      </c>
      <c r="D804" s="9"/>
      <c r="E804" s="9"/>
      <c r="F804" s="9"/>
      <c r="G804" s="10">
        <v>0</v>
      </c>
      <c r="H804" s="10">
        <v>3666</v>
      </c>
      <c r="I804" s="10">
        <v>2249</v>
      </c>
      <c r="J804" s="10">
        <v>8162</v>
      </c>
      <c r="K804" s="10">
        <v>3208</v>
      </c>
      <c r="L804" s="10">
        <v>2749</v>
      </c>
      <c r="M804" s="10">
        <v>3288</v>
      </c>
      <c r="N804" s="10">
        <v>4351.75</v>
      </c>
      <c r="O804" s="10">
        <v>3498</v>
      </c>
      <c r="P804" s="10">
        <v>0</v>
      </c>
      <c r="Q804" s="10">
        <v>3498</v>
      </c>
      <c r="R804" s="10">
        <v>2790</v>
      </c>
      <c r="S804" s="10">
        <v>0</v>
      </c>
      <c r="T804" s="10">
        <v>2790</v>
      </c>
      <c r="U804" s="10">
        <v>0</v>
      </c>
      <c r="V804" s="10">
        <v>2790</v>
      </c>
      <c r="W804" s="10">
        <v>708</v>
      </c>
      <c r="X804" s="10">
        <v>0</v>
      </c>
      <c r="Y804" s="10">
        <v>3666</v>
      </c>
      <c r="Z804" s="10">
        <v>0</v>
      </c>
      <c r="AA804" s="10">
        <v>0</v>
      </c>
      <c r="AB804" s="10">
        <v>0</v>
      </c>
      <c r="AC804" s="10">
        <v>0</v>
      </c>
      <c r="AD804" s="10">
        <v>0</v>
      </c>
      <c r="AE804" s="10">
        <v>0</v>
      </c>
      <c r="AF804" s="10">
        <v>0</v>
      </c>
      <c r="AG804" s="10">
        <v>168</v>
      </c>
      <c r="AH804" s="10"/>
      <c r="AJ804" s="24">
        <f t="shared" si="557"/>
        <v>0.19607129865405601</v>
      </c>
      <c r="AK804" s="24">
        <f t="shared" si="558"/>
        <v>6.3868613138686137E-2</v>
      </c>
      <c r="AL804" s="24">
        <f t="shared" si="559"/>
        <v>4.8027444253859346E-2</v>
      </c>
      <c r="AM804" s="24">
        <f t="shared" si="560"/>
        <v>0.33357584576209531</v>
      </c>
      <c r="AN804" s="24">
        <f t="shared" si="561"/>
        <v>0.1111919485873651</v>
      </c>
    </row>
    <row r="805" spans="1:40" x14ac:dyDescent="0.25">
      <c r="A805" s="7" t="s">
        <v>1581</v>
      </c>
      <c r="B805" s="7" t="s">
        <v>1582</v>
      </c>
      <c r="C805" s="8" t="s">
        <v>219</v>
      </c>
      <c r="D805" s="9"/>
      <c r="E805" s="9"/>
      <c r="F805" s="9"/>
      <c r="G805" s="10">
        <v>0</v>
      </c>
      <c r="H805" s="10">
        <v>8399</v>
      </c>
      <c r="I805" s="10">
        <v>2451</v>
      </c>
      <c r="J805" s="10">
        <v>3921</v>
      </c>
      <c r="K805" s="10">
        <v>5537</v>
      </c>
      <c r="L805" s="10">
        <v>8673</v>
      </c>
      <c r="M805" s="10">
        <v>1717</v>
      </c>
      <c r="N805" s="10">
        <v>4962</v>
      </c>
      <c r="O805" s="10">
        <v>13123</v>
      </c>
      <c r="P805" s="10">
        <v>-5500</v>
      </c>
      <c r="Q805" s="10">
        <v>7623</v>
      </c>
      <c r="R805" s="10">
        <v>2451</v>
      </c>
      <c r="S805" s="10">
        <v>0</v>
      </c>
      <c r="T805" s="10">
        <v>2451</v>
      </c>
      <c r="U805" s="10">
        <v>0</v>
      </c>
      <c r="V805" s="10">
        <v>2451</v>
      </c>
      <c r="W805" s="10">
        <v>5172</v>
      </c>
      <c r="X805" s="10" t="s">
        <v>1583</v>
      </c>
      <c r="Y805" s="10">
        <v>8399</v>
      </c>
      <c r="Z805" s="10">
        <v>0</v>
      </c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10">
        <v>0</v>
      </c>
      <c r="AG805" s="10">
        <v>-4724</v>
      </c>
      <c r="AH805" s="10"/>
      <c r="AJ805" s="24">
        <f t="shared" si="557"/>
        <v>-0.80202928629078751</v>
      </c>
      <c r="AK805" s="24">
        <f t="shared" si="558"/>
        <v>6.6429819452533492</v>
      </c>
      <c r="AL805" s="24">
        <f t="shared" si="559"/>
        <v>-0.3599786634153776</v>
      </c>
      <c r="AM805" s="24">
        <f t="shared" si="560"/>
        <v>-3.1592297936123601E-2</v>
      </c>
      <c r="AN805" s="24">
        <f t="shared" si="561"/>
        <v>-1.0530765978707867E-2</v>
      </c>
    </row>
    <row r="806" spans="1:40" x14ac:dyDescent="0.25">
      <c r="A806" s="7" t="s">
        <v>1584</v>
      </c>
      <c r="B806" s="7" t="s">
        <v>1585</v>
      </c>
      <c r="C806" s="8" t="s">
        <v>219</v>
      </c>
      <c r="D806" s="9"/>
      <c r="E806" s="9"/>
      <c r="F806" s="9"/>
      <c r="G806" s="10">
        <v>0</v>
      </c>
      <c r="H806" s="10">
        <v>20998</v>
      </c>
      <c r="I806" s="10">
        <v>50959</v>
      </c>
      <c r="J806" s="10">
        <v>51924</v>
      </c>
      <c r="K806" s="10">
        <v>60842</v>
      </c>
      <c r="L806" s="10">
        <v>154166</v>
      </c>
      <c r="M806" s="10">
        <v>70203</v>
      </c>
      <c r="N806" s="10">
        <v>84283.75</v>
      </c>
      <c r="O806" s="10">
        <v>10499</v>
      </c>
      <c r="P806" s="10">
        <v>40470</v>
      </c>
      <c r="Q806" s="10">
        <v>50969</v>
      </c>
      <c r="R806" s="10">
        <v>50812</v>
      </c>
      <c r="S806" s="10">
        <v>147</v>
      </c>
      <c r="T806" s="10">
        <v>50959</v>
      </c>
      <c r="U806" s="10">
        <v>0</v>
      </c>
      <c r="V806" s="10">
        <v>50959</v>
      </c>
      <c r="W806" s="10">
        <v>10</v>
      </c>
      <c r="X806" s="10" t="s">
        <v>1586</v>
      </c>
      <c r="Y806" s="10">
        <v>20998</v>
      </c>
      <c r="Z806" s="10">
        <v>0</v>
      </c>
      <c r="AA806" s="10">
        <v>0</v>
      </c>
      <c r="AB806" s="10">
        <v>0</v>
      </c>
      <c r="AC806" s="10">
        <v>0</v>
      </c>
      <c r="AD806" s="10">
        <v>0</v>
      </c>
      <c r="AE806" s="10">
        <v>0</v>
      </c>
      <c r="AF806" s="10">
        <v>0</v>
      </c>
      <c r="AG806" s="10">
        <v>10499</v>
      </c>
      <c r="AH806" s="10"/>
      <c r="AJ806" s="24">
        <f t="shared" si="557"/>
        <v>-0.54462722000960007</v>
      </c>
      <c r="AK806" s="24">
        <f t="shared" si="558"/>
        <v>-0.85044798655328124</v>
      </c>
      <c r="AL806" s="24">
        <f t="shared" si="559"/>
        <v>1</v>
      </c>
      <c r="AM806" s="24">
        <f t="shared" si="560"/>
        <v>-0.86379616776721202</v>
      </c>
      <c r="AN806" s="24">
        <f t="shared" si="561"/>
        <v>-0.28793205592240401</v>
      </c>
    </row>
    <row r="807" spans="1:40" x14ac:dyDescent="0.25">
      <c r="A807" s="7" t="s">
        <v>1587</v>
      </c>
      <c r="B807" s="7" t="s">
        <v>1588</v>
      </c>
      <c r="C807" s="8" t="s">
        <v>219</v>
      </c>
      <c r="D807" s="9"/>
      <c r="E807" s="9"/>
      <c r="F807" s="9"/>
      <c r="G807" s="10">
        <v>0</v>
      </c>
      <c r="H807" s="10">
        <v>52494</v>
      </c>
      <c r="I807" s="10">
        <v>24655</v>
      </c>
      <c r="J807" s="10">
        <v>11301</v>
      </c>
      <c r="K807" s="10">
        <v>48383</v>
      </c>
      <c r="L807" s="10">
        <v>60127</v>
      </c>
      <c r="M807" s="10">
        <v>65800</v>
      </c>
      <c r="N807" s="10">
        <v>46402.75</v>
      </c>
      <c r="O807" s="10">
        <v>15748</v>
      </c>
      <c r="P807" s="10">
        <v>8910</v>
      </c>
      <c r="Q807" s="10">
        <v>24658</v>
      </c>
      <c r="R807" s="10">
        <v>25373</v>
      </c>
      <c r="S807" s="10">
        <v>0</v>
      </c>
      <c r="T807" s="10">
        <v>25373</v>
      </c>
      <c r="U807" s="10">
        <v>0</v>
      </c>
      <c r="V807" s="10">
        <v>25373</v>
      </c>
      <c r="W807" s="10">
        <v>-715</v>
      </c>
      <c r="X807" s="10" t="s">
        <v>1589</v>
      </c>
      <c r="Y807" s="10">
        <v>52494</v>
      </c>
      <c r="Z807" s="10">
        <v>0</v>
      </c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10">
        <v>0</v>
      </c>
      <c r="AG807" s="10">
        <v>36746</v>
      </c>
      <c r="AH807" s="10"/>
      <c r="AJ807" s="24">
        <f t="shared" si="557"/>
        <v>9.4350291882182719E-2</v>
      </c>
      <c r="AK807" s="24">
        <f t="shared" si="558"/>
        <v>-0.76066869300911855</v>
      </c>
      <c r="AL807" s="24">
        <f t="shared" si="559"/>
        <v>2.3333756667513335</v>
      </c>
      <c r="AM807" s="24">
        <f t="shared" si="560"/>
        <v>-0.1269479601510137</v>
      </c>
      <c r="AN807" s="24">
        <f t="shared" si="561"/>
        <v>-4.2315986717004567E-2</v>
      </c>
    </row>
    <row r="808" spans="1:40" x14ac:dyDescent="0.25">
      <c r="A808" s="7" t="s">
        <v>1590</v>
      </c>
      <c r="B808" s="7" t="s">
        <v>1591</v>
      </c>
      <c r="C808" s="8" t="s">
        <v>219</v>
      </c>
      <c r="D808" s="9"/>
      <c r="E808" s="9"/>
      <c r="F808" s="9"/>
      <c r="G808" s="10">
        <v>0</v>
      </c>
      <c r="H808" s="10">
        <v>25032</v>
      </c>
      <c r="I808" s="10">
        <v>42597</v>
      </c>
      <c r="J808" s="10">
        <v>19831</v>
      </c>
      <c r="K808" s="10">
        <v>32756</v>
      </c>
      <c r="L808" s="10">
        <v>28648</v>
      </c>
      <c r="M808" s="10">
        <v>38352</v>
      </c>
      <c r="N808" s="10">
        <v>29896.75</v>
      </c>
      <c r="O808" s="10">
        <v>43120</v>
      </c>
      <c r="P808" s="10">
        <v>0</v>
      </c>
      <c r="Q808" s="10">
        <v>43120</v>
      </c>
      <c r="R808" s="10">
        <v>33241</v>
      </c>
      <c r="S808" s="10">
        <v>9356</v>
      </c>
      <c r="T808" s="10">
        <v>42597</v>
      </c>
      <c r="U808" s="10">
        <v>0</v>
      </c>
      <c r="V808" s="10">
        <v>42597</v>
      </c>
      <c r="W808" s="10">
        <v>523</v>
      </c>
      <c r="X808" s="10" t="s">
        <v>1592</v>
      </c>
      <c r="Y808" s="10">
        <v>25032</v>
      </c>
      <c r="Z808" s="10">
        <v>0</v>
      </c>
      <c r="AA808" s="10">
        <v>0</v>
      </c>
      <c r="AB808" s="10">
        <v>0</v>
      </c>
      <c r="AC808" s="10">
        <v>0</v>
      </c>
      <c r="AD808" s="10">
        <v>0</v>
      </c>
      <c r="AE808" s="10">
        <v>0</v>
      </c>
      <c r="AF808" s="10">
        <v>0</v>
      </c>
      <c r="AG808" s="10">
        <v>-18088</v>
      </c>
      <c r="AH808" s="10"/>
      <c r="AJ808" s="24">
        <f t="shared" si="557"/>
        <v>0.33873219771013685</v>
      </c>
      <c r="AK808" s="24">
        <f t="shared" si="558"/>
        <v>0.12432206925323321</v>
      </c>
      <c r="AL808" s="24">
        <f t="shared" si="559"/>
        <v>-0.41948051948051945</v>
      </c>
      <c r="AM808" s="24">
        <f t="shared" si="560"/>
        <v>-0.12622172577492322</v>
      </c>
      <c r="AN808" s="24">
        <f t="shared" si="561"/>
        <v>-4.207390859164107E-2</v>
      </c>
    </row>
    <row r="809" spans="1:40" x14ac:dyDescent="0.25">
      <c r="A809" s="7" t="s">
        <v>1593</v>
      </c>
      <c r="B809" s="7" t="s">
        <v>1594</v>
      </c>
      <c r="C809" s="8" t="s">
        <v>219</v>
      </c>
      <c r="D809" s="9"/>
      <c r="E809" s="9"/>
      <c r="F809" s="9"/>
      <c r="G809" s="10">
        <v>0</v>
      </c>
      <c r="H809" s="10">
        <v>57743</v>
      </c>
      <c r="I809" s="10">
        <v>123878</v>
      </c>
      <c r="J809" s="10">
        <v>35638</v>
      </c>
      <c r="K809" s="10">
        <v>27749</v>
      </c>
      <c r="L809" s="10">
        <v>3450</v>
      </c>
      <c r="M809" s="10">
        <v>42247</v>
      </c>
      <c r="N809" s="10">
        <v>27271</v>
      </c>
      <c r="O809" s="10">
        <v>120736</v>
      </c>
      <c r="P809" s="10">
        <v>600</v>
      </c>
      <c r="Q809" s="10">
        <v>121336</v>
      </c>
      <c r="R809" s="10">
        <v>117014</v>
      </c>
      <c r="S809" s="10">
        <v>6864</v>
      </c>
      <c r="T809" s="10">
        <v>123878</v>
      </c>
      <c r="U809" s="10">
        <v>0</v>
      </c>
      <c r="V809" s="10">
        <v>123878</v>
      </c>
      <c r="W809" s="10">
        <v>-2542</v>
      </c>
      <c r="X809" s="10" t="s">
        <v>1595</v>
      </c>
      <c r="Y809" s="10">
        <v>57743</v>
      </c>
      <c r="Z809" s="10">
        <v>0</v>
      </c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-62993</v>
      </c>
      <c r="AH809" s="10"/>
      <c r="AJ809" s="24">
        <f t="shared" si="557"/>
        <v>11.245507246376812</v>
      </c>
      <c r="AK809" s="24">
        <f t="shared" si="558"/>
        <v>1.8578597296849479</v>
      </c>
      <c r="AL809" s="24">
        <f t="shared" si="559"/>
        <v>-0.52174165120593696</v>
      </c>
      <c r="AM809" s="24">
        <f t="shared" si="560"/>
        <v>15.737101449275363</v>
      </c>
      <c r="AN809" s="24">
        <f t="shared" si="561"/>
        <v>5.2457004830917873</v>
      </c>
    </row>
    <row r="810" spans="1:40" x14ac:dyDescent="0.25">
      <c r="A810" s="7" t="s">
        <v>1596</v>
      </c>
      <c r="B810" s="7" t="s">
        <v>1597</v>
      </c>
      <c r="C810" s="8" t="s">
        <v>219</v>
      </c>
      <c r="D810" s="9"/>
      <c r="E810" s="9"/>
      <c r="F810" s="9"/>
      <c r="G810" s="10">
        <v>0</v>
      </c>
      <c r="H810" s="10">
        <v>9974</v>
      </c>
      <c r="I810" s="10">
        <v>4847</v>
      </c>
      <c r="J810" s="10">
        <v>1307</v>
      </c>
      <c r="K810" s="10">
        <v>819</v>
      </c>
      <c r="L810" s="10">
        <v>2221</v>
      </c>
      <c r="M810" s="10">
        <v>1241</v>
      </c>
      <c r="N810" s="10">
        <v>1397</v>
      </c>
      <c r="O810" s="10">
        <v>5195</v>
      </c>
      <c r="P810" s="10">
        <v>0</v>
      </c>
      <c r="Q810" s="10">
        <v>5195</v>
      </c>
      <c r="R810" s="10">
        <v>3831</v>
      </c>
      <c r="S810" s="10">
        <v>1016</v>
      </c>
      <c r="T810" s="10">
        <v>4847</v>
      </c>
      <c r="U810" s="10">
        <v>0</v>
      </c>
      <c r="V810" s="10">
        <v>4847</v>
      </c>
      <c r="W810" s="10">
        <v>348</v>
      </c>
      <c r="X810" s="10" t="s">
        <v>1598</v>
      </c>
      <c r="Y810" s="10">
        <v>9974</v>
      </c>
      <c r="Z810" s="10">
        <v>0</v>
      </c>
      <c r="AA810" s="10">
        <v>0</v>
      </c>
      <c r="AB810" s="10">
        <v>0</v>
      </c>
      <c r="AC810" s="10">
        <v>0</v>
      </c>
      <c r="AD810" s="10">
        <v>0</v>
      </c>
      <c r="AE810" s="10">
        <v>0</v>
      </c>
      <c r="AF810" s="10">
        <v>0</v>
      </c>
      <c r="AG810" s="10">
        <v>4779</v>
      </c>
      <c r="AH810" s="10"/>
      <c r="AJ810" s="24">
        <f t="shared" si="557"/>
        <v>-0.44124268347591178</v>
      </c>
      <c r="AK810" s="24">
        <f t="shared" si="558"/>
        <v>3.1861402095084608</v>
      </c>
      <c r="AL810" s="24">
        <f t="shared" si="559"/>
        <v>0.91992300288739171</v>
      </c>
      <c r="AM810" s="24">
        <f t="shared" si="560"/>
        <v>3.4907699234579019</v>
      </c>
      <c r="AN810" s="24">
        <f t="shared" si="561"/>
        <v>1.1635899744859672</v>
      </c>
    </row>
    <row r="811" spans="1:40" x14ac:dyDescent="0.25">
      <c r="A811" s="7" t="s">
        <v>1599</v>
      </c>
      <c r="B811" s="7" t="s">
        <v>1600</v>
      </c>
      <c r="C811" s="8" t="s">
        <v>219</v>
      </c>
      <c r="D811" s="9"/>
      <c r="E811" s="9"/>
      <c r="F811" s="9"/>
      <c r="G811" s="10">
        <v>0</v>
      </c>
      <c r="H811" s="10">
        <v>475</v>
      </c>
      <c r="I811" s="10">
        <v>450</v>
      </c>
      <c r="J811" s="10">
        <v>398</v>
      </c>
      <c r="K811" s="10">
        <v>432</v>
      </c>
      <c r="L811" s="10">
        <v>508</v>
      </c>
      <c r="M811" s="10">
        <v>18</v>
      </c>
      <c r="N811" s="10">
        <v>339</v>
      </c>
      <c r="O811" s="10">
        <v>50</v>
      </c>
      <c r="P811" s="10">
        <v>0</v>
      </c>
      <c r="Q811" s="10">
        <v>50</v>
      </c>
      <c r="R811" s="10">
        <v>450</v>
      </c>
      <c r="S811" s="10">
        <v>0</v>
      </c>
      <c r="T811" s="10">
        <v>450</v>
      </c>
      <c r="U811" s="10">
        <v>0</v>
      </c>
      <c r="V811" s="10">
        <v>450</v>
      </c>
      <c r="W811" s="10">
        <v>-400</v>
      </c>
      <c r="X811" s="10">
        <v>0</v>
      </c>
      <c r="Y811" s="10">
        <v>475</v>
      </c>
      <c r="Z811" s="10">
        <v>0</v>
      </c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10">
        <v>0</v>
      </c>
      <c r="AG811" s="10">
        <v>425</v>
      </c>
      <c r="AH811" s="10"/>
      <c r="AJ811" s="24">
        <f t="shared" si="557"/>
        <v>-0.96456692913385822</v>
      </c>
      <c r="AK811" s="24">
        <f t="shared" si="558"/>
        <v>1.7777777777777777</v>
      </c>
      <c r="AL811" s="24">
        <f t="shared" si="559"/>
        <v>8.5</v>
      </c>
      <c r="AM811" s="24">
        <f t="shared" si="560"/>
        <v>-6.4960629921259838E-2</v>
      </c>
      <c r="AN811" s="24">
        <f t="shared" si="561"/>
        <v>-2.1653543307086614E-2</v>
      </c>
    </row>
    <row r="812" spans="1:40" x14ac:dyDescent="0.25">
      <c r="A812" s="7" t="s">
        <v>1601</v>
      </c>
      <c r="B812" s="7" t="s">
        <v>1602</v>
      </c>
      <c r="C812" s="8" t="s">
        <v>219</v>
      </c>
      <c r="D812" s="9"/>
      <c r="E812" s="9"/>
      <c r="F812" s="9"/>
      <c r="G812" s="10">
        <v>0</v>
      </c>
      <c r="H812" s="10">
        <v>353</v>
      </c>
      <c r="I812" s="10">
        <v>715</v>
      </c>
      <c r="J812" s="10">
        <v>338</v>
      </c>
      <c r="K812" s="10">
        <v>354</v>
      </c>
      <c r="L812" s="10">
        <v>370</v>
      </c>
      <c r="M812" s="10">
        <v>353</v>
      </c>
      <c r="N812" s="10">
        <v>353.75</v>
      </c>
      <c r="O812" s="10">
        <v>353</v>
      </c>
      <c r="P812" s="10">
        <v>362</v>
      </c>
      <c r="Q812" s="10">
        <v>715</v>
      </c>
      <c r="R812" s="10">
        <v>715</v>
      </c>
      <c r="S812" s="10">
        <v>0</v>
      </c>
      <c r="T812" s="10">
        <v>715</v>
      </c>
      <c r="U812" s="10">
        <v>0</v>
      </c>
      <c r="V812" s="10">
        <v>715</v>
      </c>
      <c r="W812" s="10">
        <v>0</v>
      </c>
      <c r="X812" s="10">
        <v>0</v>
      </c>
      <c r="Y812" s="10">
        <v>353</v>
      </c>
      <c r="Z812" s="10">
        <v>0</v>
      </c>
      <c r="AA812" s="10">
        <v>0</v>
      </c>
      <c r="AB812" s="10">
        <v>0</v>
      </c>
      <c r="AC812" s="10">
        <v>0</v>
      </c>
      <c r="AD812" s="10">
        <v>0</v>
      </c>
      <c r="AE812" s="10">
        <v>0</v>
      </c>
      <c r="AF812" s="10">
        <v>0</v>
      </c>
      <c r="AG812" s="10">
        <v>0</v>
      </c>
      <c r="AH812" s="10"/>
      <c r="AJ812" s="24">
        <f t="shared" si="557"/>
        <v>-4.5945945945945948E-2</v>
      </c>
      <c r="AK812" s="24">
        <f t="shared" si="558"/>
        <v>0</v>
      </c>
      <c r="AL812" s="24">
        <f t="shared" si="559"/>
        <v>0</v>
      </c>
      <c r="AM812" s="24">
        <f t="shared" si="560"/>
        <v>-4.5945945945945948E-2</v>
      </c>
      <c r="AN812" s="24">
        <f t="shared" si="561"/>
        <v>-1.5315315315315317E-2</v>
      </c>
    </row>
    <row r="813" spans="1:40" x14ac:dyDescent="0.25">
      <c r="A813" s="7" t="s">
        <v>1603</v>
      </c>
      <c r="B813" s="7" t="s">
        <v>1604</v>
      </c>
      <c r="C813" s="8" t="s">
        <v>219</v>
      </c>
      <c r="D813" s="9"/>
      <c r="E813" s="9"/>
      <c r="F813" s="9"/>
      <c r="G813" s="10">
        <v>0</v>
      </c>
      <c r="H813" s="10">
        <v>2887</v>
      </c>
      <c r="I813" s="10">
        <v>2253</v>
      </c>
      <c r="J813" s="10">
        <v>1172</v>
      </c>
      <c r="K813" s="10">
        <v>1200</v>
      </c>
      <c r="L813" s="10">
        <v>854</v>
      </c>
      <c r="M813" s="10">
        <v>699</v>
      </c>
      <c r="N813" s="10">
        <v>981.25</v>
      </c>
      <c r="O813" s="10">
        <v>3008</v>
      </c>
      <c r="P813" s="10">
        <v>0</v>
      </c>
      <c r="Q813" s="10">
        <v>3008</v>
      </c>
      <c r="R813" s="10">
        <v>2253</v>
      </c>
      <c r="S813" s="10">
        <v>0</v>
      </c>
      <c r="T813" s="10">
        <v>2253</v>
      </c>
      <c r="U813" s="10">
        <v>0</v>
      </c>
      <c r="V813" s="10">
        <v>2253</v>
      </c>
      <c r="W813" s="10">
        <v>755</v>
      </c>
      <c r="X813" s="10">
        <v>0</v>
      </c>
      <c r="Y813" s="10">
        <v>2887</v>
      </c>
      <c r="Z813" s="10">
        <v>0</v>
      </c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10">
        <v>0</v>
      </c>
      <c r="AG813" s="10">
        <v>-121</v>
      </c>
      <c r="AH813" s="10"/>
      <c r="AJ813" s="24">
        <f t="shared" si="557"/>
        <v>-0.18149882903981265</v>
      </c>
      <c r="AK813" s="24">
        <f t="shared" si="558"/>
        <v>3.3032904148783979</v>
      </c>
      <c r="AL813" s="24">
        <f t="shared" si="559"/>
        <v>-4.0226063829787231E-2</v>
      </c>
      <c r="AM813" s="24">
        <f t="shared" si="560"/>
        <v>2.3805620608899298</v>
      </c>
      <c r="AN813" s="24">
        <f t="shared" si="561"/>
        <v>0.79352068696330991</v>
      </c>
    </row>
    <row r="814" spans="1:40" x14ac:dyDescent="0.25">
      <c r="A814" s="7" t="s">
        <v>1605</v>
      </c>
      <c r="B814" s="7" t="s">
        <v>1606</v>
      </c>
      <c r="C814" s="8" t="s">
        <v>219</v>
      </c>
      <c r="D814" s="9"/>
      <c r="E814" s="9"/>
      <c r="F814" s="9"/>
      <c r="G814" s="10">
        <v>0</v>
      </c>
      <c r="H814" s="10">
        <v>0</v>
      </c>
      <c r="I814" s="10">
        <v>0</v>
      </c>
      <c r="J814" s="10">
        <v>0</v>
      </c>
      <c r="K814" s="10">
        <v>0</v>
      </c>
      <c r="L814" s="10">
        <v>23575</v>
      </c>
      <c r="M814" s="10">
        <v>0</v>
      </c>
      <c r="N814" s="10">
        <v>5893.75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0</v>
      </c>
      <c r="Y814" s="10">
        <v>0</v>
      </c>
      <c r="Z814" s="10">
        <v>0</v>
      </c>
      <c r="AA814" s="10">
        <v>0</v>
      </c>
      <c r="AB814" s="10">
        <v>0</v>
      </c>
      <c r="AC814" s="10">
        <v>0</v>
      </c>
      <c r="AD814" s="10">
        <v>0</v>
      </c>
      <c r="AE814" s="10">
        <v>0</v>
      </c>
      <c r="AF814" s="10">
        <v>0</v>
      </c>
      <c r="AG814" s="10">
        <v>0</v>
      </c>
      <c r="AH814" s="10"/>
      <c r="AL814" s="24"/>
    </row>
    <row r="815" spans="1:40" x14ac:dyDescent="0.25">
      <c r="A815" s="7" t="s">
        <v>1607</v>
      </c>
      <c r="B815" s="7" t="s">
        <v>1608</v>
      </c>
      <c r="C815" s="8" t="s">
        <v>219</v>
      </c>
      <c r="D815" s="9"/>
      <c r="E815" s="9"/>
      <c r="F815" s="9"/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10">
        <v>0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  <c r="AD815" s="10">
        <v>0</v>
      </c>
      <c r="AE815" s="10">
        <v>0</v>
      </c>
      <c r="AF815" s="10">
        <v>0</v>
      </c>
      <c r="AG815" s="10">
        <v>0</v>
      </c>
      <c r="AH815" s="10"/>
      <c r="AL815" s="24"/>
    </row>
    <row r="816" spans="1:40" x14ac:dyDescent="0.25">
      <c r="A816" s="7" t="s">
        <v>1609</v>
      </c>
      <c r="B816" s="7" t="s">
        <v>1610</v>
      </c>
      <c r="C816" s="8" t="s">
        <v>219</v>
      </c>
      <c r="D816" s="9"/>
      <c r="E816" s="9"/>
      <c r="F816" s="9"/>
      <c r="G816" s="10">
        <v>0</v>
      </c>
      <c r="H816" s="10">
        <v>1575</v>
      </c>
      <c r="I816" s="10">
        <v>2577</v>
      </c>
      <c r="J816" s="10">
        <v>110</v>
      </c>
      <c r="K816" s="10">
        <v>1236</v>
      </c>
      <c r="L816" s="10">
        <v>1820</v>
      </c>
      <c r="M816" s="10">
        <v>420</v>
      </c>
      <c r="N816" s="10">
        <v>896.5</v>
      </c>
      <c r="O816" s="10">
        <v>525</v>
      </c>
      <c r="P816" s="10">
        <v>0</v>
      </c>
      <c r="Q816" s="10">
        <v>525</v>
      </c>
      <c r="R816" s="10">
        <v>2589</v>
      </c>
      <c r="S816" s="10">
        <v>0</v>
      </c>
      <c r="T816" s="10">
        <v>2589</v>
      </c>
      <c r="U816" s="10">
        <v>0</v>
      </c>
      <c r="V816" s="10">
        <v>2589</v>
      </c>
      <c r="W816" s="10">
        <v>-2064</v>
      </c>
      <c r="X816" s="10">
        <v>0</v>
      </c>
      <c r="Y816" s="10">
        <v>1575</v>
      </c>
      <c r="Z816" s="10">
        <v>0</v>
      </c>
      <c r="AA816" s="10">
        <v>0</v>
      </c>
      <c r="AB816" s="10">
        <v>0</v>
      </c>
      <c r="AC816" s="10">
        <v>0</v>
      </c>
      <c r="AD816" s="10">
        <v>0</v>
      </c>
      <c r="AE816" s="10">
        <v>0</v>
      </c>
      <c r="AF816" s="10">
        <v>0</v>
      </c>
      <c r="AG816" s="10">
        <v>1050</v>
      </c>
      <c r="AH816" s="10"/>
      <c r="AJ816" s="24">
        <f t="shared" ref="AJ816" si="562">(M816-L816)/L816</f>
        <v>-0.76923076923076927</v>
      </c>
      <c r="AK816" s="24">
        <f t="shared" ref="AK816" si="563">(O816-M816)/M816</f>
        <v>0.25</v>
      </c>
      <c r="AL816" s="24">
        <f t="shared" ref="AL816" si="564">AG816/O816</f>
        <v>2</v>
      </c>
      <c r="AM816" s="24">
        <f t="shared" ref="AM816" si="565">(Y816-L816)/L816</f>
        <v>-0.13461538461538461</v>
      </c>
      <c r="AN816" s="24">
        <f t="shared" ref="AN816" si="566">AM816/3</f>
        <v>-4.4871794871794872E-2</v>
      </c>
    </row>
    <row r="817" spans="1:40" x14ac:dyDescent="0.25">
      <c r="A817" s="7" t="s">
        <v>1611</v>
      </c>
      <c r="B817" s="7" t="s">
        <v>1612</v>
      </c>
      <c r="C817" s="8" t="s">
        <v>219</v>
      </c>
      <c r="D817" s="9"/>
      <c r="E817" s="9"/>
      <c r="F817" s="9"/>
      <c r="G817" s="10">
        <v>0</v>
      </c>
      <c r="H817" s="10">
        <v>0</v>
      </c>
      <c r="I817" s="10">
        <v>467</v>
      </c>
      <c r="J817" s="10">
        <v>4</v>
      </c>
      <c r="K817" s="10">
        <v>1444</v>
      </c>
      <c r="L817" s="10">
        <v>799</v>
      </c>
      <c r="M817" s="10">
        <v>2761</v>
      </c>
      <c r="N817" s="10">
        <v>1252</v>
      </c>
      <c r="O817" s="10">
        <v>0</v>
      </c>
      <c r="P817" s="10">
        <v>1000</v>
      </c>
      <c r="Q817" s="10">
        <v>1000</v>
      </c>
      <c r="R817" s="10">
        <v>467</v>
      </c>
      <c r="S817" s="10">
        <v>0</v>
      </c>
      <c r="T817" s="10">
        <v>467</v>
      </c>
      <c r="U817" s="10">
        <v>0</v>
      </c>
      <c r="V817" s="10">
        <v>467</v>
      </c>
      <c r="W817" s="10">
        <v>533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10">
        <v>0</v>
      </c>
      <c r="AG817" s="10">
        <v>0</v>
      </c>
      <c r="AH817" s="10"/>
      <c r="AL817" s="24"/>
    </row>
    <row r="818" spans="1:40" x14ac:dyDescent="0.25">
      <c r="A818" s="7" t="s">
        <v>1613</v>
      </c>
      <c r="B818" s="7" t="s">
        <v>1614</v>
      </c>
      <c r="C818" s="8" t="s">
        <v>219</v>
      </c>
      <c r="D818" s="9"/>
      <c r="E818" s="9"/>
      <c r="F818" s="9"/>
      <c r="G818" s="10">
        <v>0</v>
      </c>
      <c r="H818" s="10">
        <v>1050</v>
      </c>
      <c r="I818" s="10">
        <v>1801</v>
      </c>
      <c r="J818" s="10">
        <v>950</v>
      </c>
      <c r="K818" s="10">
        <v>1347</v>
      </c>
      <c r="L818" s="10">
        <v>405</v>
      </c>
      <c r="M818" s="10">
        <v>717</v>
      </c>
      <c r="N818" s="10">
        <v>854.75</v>
      </c>
      <c r="O818" s="10">
        <v>1575</v>
      </c>
      <c r="P818" s="10">
        <v>0</v>
      </c>
      <c r="Q818" s="10">
        <v>1575</v>
      </c>
      <c r="R818" s="10">
        <v>1885</v>
      </c>
      <c r="S818" s="10">
        <v>0</v>
      </c>
      <c r="T818" s="10">
        <v>1885</v>
      </c>
      <c r="U818" s="10">
        <v>0</v>
      </c>
      <c r="V818" s="10">
        <v>1885</v>
      </c>
      <c r="W818" s="10">
        <v>-310</v>
      </c>
      <c r="X818" s="10">
        <v>0</v>
      </c>
      <c r="Y818" s="10">
        <v>1050</v>
      </c>
      <c r="Z818" s="10">
        <v>0</v>
      </c>
      <c r="AA818" s="10">
        <v>0</v>
      </c>
      <c r="AB818" s="10">
        <v>0</v>
      </c>
      <c r="AC818" s="10">
        <v>0</v>
      </c>
      <c r="AD818" s="10">
        <v>0</v>
      </c>
      <c r="AE818" s="10">
        <v>0</v>
      </c>
      <c r="AF818" s="10">
        <v>0</v>
      </c>
      <c r="AG818" s="10">
        <v>-525</v>
      </c>
      <c r="AH818" s="10"/>
      <c r="AJ818" s="24">
        <f t="shared" ref="AJ818" si="567">(M818-L818)/L818</f>
        <v>0.77037037037037037</v>
      </c>
      <c r="AK818" s="24">
        <f t="shared" ref="AK818" si="568">(O818-M818)/M818</f>
        <v>1.1966527196652719</v>
      </c>
      <c r="AL818" s="24">
        <f t="shared" ref="AL818" si="569">AG818/O818</f>
        <v>-0.33333333333333331</v>
      </c>
      <c r="AM818" s="24">
        <f t="shared" ref="AM818" si="570">(Y818-L818)/L818</f>
        <v>1.5925925925925926</v>
      </c>
      <c r="AN818" s="24">
        <f t="shared" ref="AN818" si="571">AM818/3</f>
        <v>0.53086419753086422</v>
      </c>
    </row>
    <row r="819" spans="1:40" x14ac:dyDescent="0.25">
      <c r="A819" s="7" t="s">
        <v>1615</v>
      </c>
      <c r="B819" s="7" t="s">
        <v>1616</v>
      </c>
      <c r="C819" s="8" t="s">
        <v>219</v>
      </c>
      <c r="D819" s="9"/>
      <c r="E819" s="9"/>
      <c r="F819" s="9"/>
      <c r="G819" s="10">
        <v>0</v>
      </c>
      <c r="H819" s="10">
        <v>0</v>
      </c>
      <c r="I819" s="10">
        <v>0</v>
      </c>
      <c r="J819" s="10">
        <v>10709</v>
      </c>
      <c r="K819" s="10">
        <v>7244</v>
      </c>
      <c r="L819" s="10">
        <v>0</v>
      </c>
      <c r="M819" s="10">
        <v>0</v>
      </c>
      <c r="N819" s="10">
        <v>4488.25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10">
        <v>0</v>
      </c>
      <c r="X819" s="10" t="s">
        <v>1617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10">
        <v>0</v>
      </c>
      <c r="AG819" s="10">
        <v>0</v>
      </c>
      <c r="AH819" s="10"/>
      <c r="AL819" s="24"/>
    </row>
    <row r="820" spans="1:40" x14ac:dyDescent="0.25">
      <c r="A820" s="7" t="s">
        <v>1618</v>
      </c>
      <c r="B820" s="7" t="s">
        <v>1619</v>
      </c>
      <c r="C820" s="8" t="s">
        <v>219</v>
      </c>
      <c r="D820" s="9"/>
      <c r="E820" s="9"/>
      <c r="F820" s="9"/>
      <c r="G820" s="10">
        <v>0</v>
      </c>
      <c r="H820" s="10">
        <v>157</v>
      </c>
      <c r="I820" s="10">
        <v>36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2638</v>
      </c>
      <c r="Q820" s="10">
        <v>2638</v>
      </c>
      <c r="R820" s="10">
        <v>36</v>
      </c>
      <c r="S820" s="10">
        <v>1256</v>
      </c>
      <c r="T820" s="10">
        <v>1292</v>
      </c>
      <c r="U820" s="10">
        <v>0</v>
      </c>
      <c r="V820" s="10">
        <v>1292</v>
      </c>
      <c r="W820" s="10">
        <v>1346</v>
      </c>
      <c r="X820" s="10">
        <v>0</v>
      </c>
      <c r="Y820" s="10">
        <v>157</v>
      </c>
      <c r="Z820" s="10">
        <v>0</v>
      </c>
      <c r="AA820" s="10">
        <v>0</v>
      </c>
      <c r="AB820" s="10">
        <v>0</v>
      </c>
      <c r="AC820" s="10">
        <v>0</v>
      </c>
      <c r="AD820" s="10">
        <v>0</v>
      </c>
      <c r="AE820" s="10">
        <v>0</v>
      </c>
      <c r="AF820" s="10">
        <v>0</v>
      </c>
      <c r="AG820" s="10">
        <v>157</v>
      </c>
      <c r="AH820" s="10"/>
      <c r="AL820" s="24"/>
    </row>
    <row r="821" spans="1:40" x14ac:dyDescent="0.25">
      <c r="A821" s="7" t="s">
        <v>1620</v>
      </c>
      <c r="B821" s="7" t="s">
        <v>1621</v>
      </c>
      <c r="C821" s="8" t="s">
        <v>219</v>
      </c>
      <c r="D821" s="9"/>
      <c r="E821" s="9"/>
      <c r="F821" s="9"/>
      <c r="G821" s="10">
        <v>0</v>
      </c>
      <c r="H821" s="10">
        <v>630</v>
      </c>
      <c r="I821" s="10">
        <v>493</v>
      </c>
      <c r="J821" s="10">
        <v>0</v>
      </c>
      <c r="K821" s="10">
        <v>0</v>
      </c>
      <c r="L821" s="10">
        <v>69</v>
      </c>
      <c r="M821" s="10">
        <v>58</v>
      </c>
      <c r="N821" s="10">
        <v>31.75</v>
      </c>
      <c r="O821" s="10">
        <v>525</v>
      </c>
      <c r="P821" s="10">
        <v>0</v>
      </c>
      <c r="Q821" s="10">
        <v>525</v>
      </c>
      <c r="R821" s="10">
        <v>493</v>
      </c>
      <c r="S821" s="10">
        <v>0</v>
      </c>
      <c r="T821" s="10">
        <v>493</v>
      </c>
      <c r="U821" s="10">
        <v>0</v>
      </c>
      <c r="V821" s="10">
        <v>493</v>
      </c>
      <c r="W821" s="10">
        <v>32</v>
      </c>
      <c r="X821" s="10">
        <v>0</v>
      </c>
      <c r="Y821" s="10">
        <v>630</v>
      </c>
      <c r="Z821" s="10">
        <v>0</v>
      </c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105</v>
      </c>
      <c r="AH821" s="10"/>
      <c r="AJ821" s="24">
        <f t="shared" ref="AJ821" si="572">(M821-L821)/L821</f>
        <v>-0.15942028985507245</v>
      </c>
      <c r="AK821" s="24">
        <f t="shared" ref="AK821" si="573">(O821-M821)/M821</f>
        <v>8.0517241379310338</v>
      </c>
      <c r="AL821" s="24">
        <f t="shared" ref="AL821" si="574">AG821/O821</f>
        <v>0.2</v>
      </c>
      <c r="AM821" s="24">
        <f t="shared" ref="AM821" si="575">(Y821-L821)/L821</f>
        <v>8.1304347826086953</v>
      </c>
      <c r="AN821" s="24">
        <f t="shared" ref="AN821" si="576">AM821/3</f>
        <v>2.7101449275362319</v>
      </c>
    </row>
    <row r="822" spans="1:40" x14ac:dyDescent="0.25">
      <c r="A822" s="7" t="s">
        <v>1622</v>
      </c>
      <c r="B822" s="7" t="s">
        <v>1623</v>
      </c>
      <c r="C822" s="8" t="s">
        <v>219</v>
      </c>
      <c r="D822" s="9"/>
      <c r="E822" s="9"/>
      <c r="F822" s="9"/>
      <c r="G822" s="10">
        <v>0</v>
      </c>
      <c r="H822" s="10">
        <v>0</v>
      </c>
      <c r="I822" s="10">
        <v>0</v>
      </c>
      <c r="J822" s="10">
        <v>677</v>
      </c>
      <c r="K822" s="10">
        <v>0</v>
      </c>
      <c r="L822" s="10">
        <v>0</v>
      </c>
      <c r="M822" s="10">
        <v>0</v>
      </c>
      <c r="N822" s="10">
        <v>169.25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10">
        <v>0</v>
      </c>
      <c r="X822" s="10">
        <v>0</v>
      </c>
      <c r="Y822" s="10">
        <v>0</v>
      </c>
      <c r="Z822" s="10">
        <v>0</v>
      </c>
      <c r="AA822" s="10">
        <v>0</v>
      </c>
      <c r="AB822" s="10">
        <v>0</v>
      </c>
      <c r="AC822" s="10">
        <v>0</v>
      </c>
      <c r="AD822" s="10">
        <v>0</v>
      </c>
      <c r="AE822" s="10">
        <v>0</v>
      </c>
      <c r="AF822" s="10">
        <v>0</v>
      </c>
      <c r="AG822" s="10">
        <v>0</v>
      </c>
      <c r="AH822" s="10"/>
      <c r="AL822" s="24"/>
    </row>
    <row r="823" spans="1:40" x14ac:dyDescent="0.25">
      <c r="A823" s="7" t="s">
        <v>1624</v>
      </c>
      <c r="B823" s="7" t="s">
        <v>1625</v>
      </c>
      <c r="C823" s="8" t="s">
        <v>219</v>
      </c>
      <c r="D823" s="9"/>
      <c r="E823" s="9"/>
      <c r="F823" s="9"/>
      <c r="G823" s="10">
        <v>0</v>
      </c>
      <c r="H823" s="10">
        <v>1470</v>
      </c>
      <c r="I823" s="10">
        <v>1865</v>
      </c>
      <c r="J823" s="10">
        <v>2962</v>
      </c>
      <c r="K823" s="10">
        <v>1638</v>
      </c>
      <c r="L823" s="10">
        <v>1941</v>
      </c>
      <c r="M823" s="10">
        <v>1376</v>
      </c>
      <c r="N823" s="10">
        <v>1979.25</v>
      </c>
      <c r="O823" s="10">
        <v>1575</v>
      </c>
      <c r="P823" s="10">
        <v>740</v>
      </c>
      <c r="Q823" s="10">
        <v>2315</v>
      </c>
      <c r="R823" s="10">
        <v>2019</v>
      </c>
      <c r="S823" s="10">
        <v>0</v>
      </c>
      <c r="T823" s="10">
        <v>2019</v>
      </c>
      <c r="U823" s="10">
        <v>0</v>
      </c>
      <c r="V823" s="10">
        <v>2019</v>
      </c>
      <c r="W823" s="10">
        <v>296</v>
      </c>
      <c r="X823" s="10">
        <v>0</v>
      </c>
      <c r="Y823" s="10">
        <v>1470</v>
      </c>
      <c r="Z823" s="10">
        <v>0</v>
      </c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10">
        <v>0</v>
      </c>
      <c r="AG823" s="10">
        <v>-105</v>
      </c>
      <c r="AH823" s="10"/>
      <c r="AJ823" s="24">
        <f t="shared" ref="AJ823:AJ824" si="577">(M823-L823)/L823</f>
        <v>-0.29108706852138072</v>
      </c>
      <c r="AK823" s="24">
        <f t="shared" ref="AK823:AK824" si="578">(O823-M823)/M823</f>
        <v>0.14462209302325582</v>
      </c>
      <c r="AL823" s="24">
        <f t="shared" ref="AL823:AL824" si="579">AG823/O823</f>
        <v>-6.6666666666666666E-2</v>
      </c>
      <c r="AM823" s="24">
        <f t="shared" ref="AM823:AM824" si="580">(Y823-L823)/L823</f>
        <v>-0.24265842349304481</v>
      </c>
      <c r="AN823" s="24">
        <f t="shared" ref="AN823:AN824" si="581">AM823/3</f>
        <v>-8.0886141164348266E-2</v>
      </c>
    </row>
    <row r="824" spans="1:40" x14ac:dyDescent="0.25">
      <c r="A824" s="7" t="s">
        <v>1626</v>
      </c>
      <c r="B824" s="7" t="s">
        <v>1627</v>
      </c>
      <c r="C824" s="8" t="s">
        <v>37</v>
      </c>
      <c r="D824" s="9"/>
      <c r="E824" s="9"/>
      <c r="F824" s="9"/>
      <c r="G824" s="10">
        <v>0</v>
      </c>
      <c r="H824" s="10">
        <v>229356</v>
      </c>
      <c r="I824" s="10">
        <v>265074</v>
      </c>
      <c r="J824" s="10">
        <v>213847</v>
      </c>
      <c r="K824" s="10">
        <v>312565</v>
      </c>
      <c r="L824" s="10">
        <v>205382</v>
      </c>
      <c r="M824" s="10">
        <v>250618</v>
      </c>
      <c r="N824" s="10">
        <v>245603</v>
      </c>
      <c r="O824" s="10">
        <v>265074</v>
      </c>
      <c r="P824" s="10">
        <v>0</v>
      </c>
      <c r="Q824" s="10">
        <v>265074</v>
      </c>
      <c r="R824" s="10">
        <v>265074</v>
      </c>
      <c r="S824" s="10">
        <v>0</v>
      </c>
      <c r="T824" s="10">
        <v>265074</v>
      </c>
      <c r="U824" s="10">
        <v>0</v>
      </c>
      <c r="V824" s="10">
        <v>265074</v>
      </c>
      <c r="W824" s="10">
        <v>0</v>
      </c>
      <c r="X824" s="10" t="s">
        <v>1628</v>
      </c>
      <c r="Y824" s="10">
        <v>229356</v>
      </c>
      <c r="Z824" s="10">
        <v>0</v>
      </c>
      <c r="AA824" s="10">
        <v>0</v>
      </c>
      <c r="AB824" s="10">
        <v>0</v>
      </c>
      <c r="AC824" s="10">
        <v>0</v>
      </c>
      <c r="AD824" s="10">
        <v>0</v>
      </c>
      <c r="AE824" s="10">
        <v>0</v>
      </c>
      <c r="AF824" s="10">
        <v>0</v>
      </c>
      <c r="AG824" s="10">
        <v>-35718</v>
      </c>
      <c r="AH824" s="10"/>
      <c r="AJ824" s="24">
        <f t="shared" si="577"/>
        <v>0.22025299198566572</v>
      </c>
      <c r="AK824" s="24">
        <f t="shared" si="578"/>
        <v>5.7681411550646801E-2</v>
      </c>
      <c r="AL824" s="24">
        <f t="shared" si="579"/>
        <v>-0.13474727811856313</v>
      </c>
      <c r="AM824" s="24">
        <f t="shared" si="580"/>
        <v>0.11672882725847446</v>
      </c>
      <c r="AN824" s="24">
        <f t="shared" si="581"/>
        <v>3.8909609086158155E-2</v>
      </c>
    </row>
    <row r="825" spans="1:40" x14ac:dyDescent="0.25">
      <c r="A825" s="7" t="s">
        <v>1629</v>
      </c>
      <c r="B825" s="7" t="s">
        <v>1630</v>
      </c>
      <c r="C825" s="8" t="s">
        <v>182</v>
      </c>
      <c r="D825" s="9"/>
      <c r="E825" s="9"/>
      <c r="F825" s="9"/>
      <c r="G825" s="10">
        <v>0</v>
      </c>
      <c r="H825" s="10">
        <v>0</v>
      </c>
      <c r="I825" s="10">
        <v>0</v>
      </c>
      <c r="J825" s="10">
        <v>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2000</v>
      </c>
      <c r="Q825" s="10">
        <v>2000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2000</v>
      </c>
      <c r="X825" s="10" t="s">
        <v>1631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10">
        <v>0</v>
      </c>
      <c r="AG825" s="10">
        <v>0</v>
      </c>
      <c r="AH825" s="10"/>
      <c r="AL825" s="24"/>
    </row>
    <row r="826" spans="1:40" x14ac:dyDescent="0.25">
      <c r="A826" s="7" t="s">
        <v>1632</v>
      </c>
      <c r="B826" s="7" t="s">
        <v>1633</v>
      </c>
      <c r="C826" s="8" t="s">
        <v>219</v>
      </c>
      <c r="D826" s="9"/>
      <c r="E826" s="9"/>
      <c r="F826" s="9"/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 t="s">
        <v>1634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  <c r="AD826" s="10">
        <v>0</v>
      </c>
      <c r="AE826" s="10">
        <v>0</v>
      </c>
      <c r="AF826" s="10">
        <v>0</v>
      </c>
      <c r="AG826" s="10">
        <v>0</v>
      </c>
      <c r="AH826" s="10"/>
      <c r="AL826" s="24"/>
    </row>
    <row r="827" spans="1:40" ht="15.75" thickBot="1" x14ac:dyDescent="0.3">
      <c r="A827" s="15" t="s">
        <v>1635</v>
      </c>
      <c r="B827" s="16" t="s">
        <v>1636</v>
      </c>
      <c r="C827" s="16"/>
      <c r="D827" s="17">
        <v>0</v>
      </c>
      <c r="E827" s="17">
        <v>0</v>
      </c>
      <c r="F827" s="17">
        <v>0</v>
      </c>
      <c r="G827" s="17">
        <v>0</v>
      </c>
      <c r="H827" s="17">
        <v>1096490</v>
      </c>
      <c r="I827" s="17">
        <v>1415308</v>
      </c>
      <c r="J827" s="17">
        <v>702938</v>
      </c>
      <c r="K827" s="17">
        <v>844185</v>
      </c>
      <c r="L827" s="17">
        <v>1018505</v>
      </c>
      <c r="M827" s="17">
        <v>1016285</v>
      </c>
      <c r="N827" s="17">
        <v>895478.25</v>
      </c>
      <c r="O827" s="17">
        <v>1363421</v>
      </c>
      <c r="P827" s="17">
        <v>50220</v>
      </c>
      <c r="Q827" s="17">
        <v>1413641</v>
      </c>
      <c r="R827" s="17">
        <v>1245203</v>
      </c>
      <c r="S827" s="17">
        <v>18639</v>
      </c>
      <c r="T827" s="17">
        <v>1263842</v>
      </c>
      <c r="U827" s="17">
        <v>0</v>
      </c>
      <c r="V827" s="17">
        <v>1263842</v>
      </c>
      <c r="W827" s="17">
        <v>149799</v>
      </c>
      <c r="X827" s="17">
        <v>0</v>
      </c>
      <c r="Y827" s="17">
        <v>1096490</v>
      </c>
      <c r="Z827" s="17">
        <v>0</v>
      </c>
      <c r="AA827" s="17">
        <v>0</v>
      </c>
      <c r="AB827" s="17">
        <v>0</v>
      </c>
      <c r="AC827" s="17">
        <v>0</v>
      </c>
      <c r="AD827" s="17">
        <v>0</v>
      </c>
      <c r="AE827" s="17">
        <v>0</v>
      </c>
      <c r="AF827" s="17">
        <v>0</v>
      </c>
      <c r="AG827" s="17">
        <v>-266931</v>
      </c>
      <c r="AH827" s="17">
        <v>0</v>
      </c>
      <c r="AJ827" s="27">
        <f t="shared" ref="AJ827:AJ828" si="582">(M827-L827)/L827</f>
        <v>-2.1796652937393531E-3</v>
      </c>
      <c r="AK827" s="27">
        <f t="shared" ref="AK827:AK828" si="583">(O827-M827)/M827</f>
        <v>0.34157347594424792</v>
      </c>
      <c r="AL827" s="27">
        <f t="shared" ref="AL827:AL828" si="584">AG827/O827</f>
        <v>-0.19578032023857633</v>
      </c>
      <c r="AM827" s="27">
        <f t="shared" ref="AM827:AM828" si="585">(Y827-L827)/L827</f>
        <v>7.6568107176695252E-2</v>
      </c>
      <c r="AN827" s="27">
        <f t="shared" ref="AN827" si="586">AM827/3</f>
        <v>2.5522702392231752E-2</v>
      </c>
    </row>
    <row r="828" spans="1:40" ht="15.75" thickTop="1" x14ac:dyDescent="0.25">
      <c r="A828" s="7" t="s">
        <v>1637</v>
      </c>
      <c r="B828" s="7" t="s">
        <v>1638</v>
      </c>
      <c r="C828" s="8" t="s">
        <v>278</v>
      </c>
      <c r="D828" s="9"/>
      <c r="E828" s="9"/>
      <c r="F828" s="9"/>
      <c r="G828" s="10">
        <v>0</v>
      </c>
      <c r="H828" s="10">
        <v>80000</v>
      </c>
      <c r="I828" s="10">
        <v>0</v>
      </c>
      <c r="J828" s="10">
        <v>0</v>
      </c>
      <c r="K828" s="10">
        <v>137</v>
      </c>
      <c r="L828" s="10">
        <v>0</v>
      </c>
      <c r="M828" s="10">
        <v>0</v>
      </c>
      <c r="N828" s="10">
        <v>34.25</v>
      </c>
      <c r="O828" s="10">
        <v>0</v>
      </c>
      <c r="P828" s="10">
        <v>0</v>
      </c>
      <c r="Q828" s="10">
        <v>0</v>
      </c>
      <c r="R828" s="10">
        <v>0</v>
      </c>
      <c r="S828" s="10">
        <v>0</v>
      </c>
      <c r="T828" s="10">
        <v>0</v>
      </c>
      <c r="U828" s="10">
        <v>0</v>
      </c>
      <c r="V828" s="10">
        <v>0</v>
      </c>
      <c r="W828" s="10">
        <v>0</v>
      </c>
      <c r="X828" s="10" t="s">
        <v>252</v>
      </c>
      <c r="Y828" s="10">
        <v>80000</v>
      </c>
      <c r="Z828" s="10">
        <v>0</v>
      </c>
      <c r="AA828" s="10">
        <v>0</v>
      </c>
      <c r="AB828" s="10">
        <v>0</v>
      </c>
      <c r="AC828" s="10">
        <v>0</v>
      </c>
      <c r="AD828" s="10">
        <v>0</v>
      </c>
      <c r="AE828" s="10">
        <v>0</v>
      </c>
      <c r="AF828" s="10">
        <v>0</v>
      </c>
      <c r="AG828" s="10">
        <v>80000</v>
      </c>
      <c r="AH828" s="10"/>
      <c r="AJ828" s="24" t="e">
        <f t="shared" si="582"/>
        <v>#DIV/0!</v>
      </c>
      <c r="AK828" s="24" t="e">
        <f t="shared" si="583"/>
        <v>#DIV/0!</v>
      </c>
      <c r="AL828" s="24" t="e">
        <f t="shared" si="584"/>
        <v>#DIV/0!</v>
      </c>
      <c r="AM828" s="24" t="e">
        <f t="shared" si="585"/>
        <v>#DIV/0!</v>
      </c>
      <c r="AN828" s="24" t="e">
        <f t="shared" ref="AN828" si="587">AM828/3</f>
        <v>#DIV/0!</v>
      </c>
    </row>
    <row r="829" spans="1:40" x14ac:dyDescent="0.25">
      <c r="A829" s="7" t="s">
        <v>1639</v>
      </c>
      <c r="B829" s="7" t="s">
        <v>1640</v>
      </c>
      <c r="C829" s="8" t="s">
        <v>278</v>
      </c>
      <c r="D829" s="9"/>
      <c r="E829" s="9"/>
      <c r="F829" s="9"/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  <c r="AD829" s="10">
        <v>0</v>
      </c>
      <c r="AE829" s="10">
        <v>0</v>
      </c>
      <c r="AF829" s="10">
        <v>0</v>
      </c>
      <c r="AG829" s="10">
        <v>0</v>
      </c>
      <c r="AH829" s="10"/>
      <c r="AL829" s="24"/>
    </row>
    <row r="830" spans="1:40" x14ac:dyDescent="0.25">
      <c r="A830" s="7" t="s">
        <v>1641</v>
      </c>
      <c r="B830" s="7" t="s">
        <v>1642</v>
      </c>
      <c r="C830" s="8" t="s">
        <v>278</v>
      </c>
      <c r="D830" s="9"/>
      <c r="E830" s="9"/>
      <c r="F830" s="9"/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0</v>
      </c>
      <c r="AC830" s="10">
        <v>0</v>
      </c>
      <c r="AD830" s="10">
        <v>0</v>
      </c>
      <c r="AE830" s="10">
        <v>0</v>
      </c>
      <c r="AF830" s="10">
        <v>0</v>
      </c>
      <c r="AG830" s="10">
        <v>0</v>
      </c>
      <c r="AH830" s="10"/>
      <c r="AL830" s="24"/>
    </row>
    <row r="831" spans="1:40" x14ac:dyDescent="0.25">
      <c r="A831" s="7" t="s">
        <v>1643</v>
      </c>
      <c r="B831" s="7" t="s">
        <v>1644</v>
      </c>
      <c r="C831" s="8" t="s">
        <v>278</v>
      </c>
      <c r="D831" s="9"/>
      <c r="E831" s="9"/>
      <c r="F831" s="9"/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0</v>
      </c>
      <c r="Y831" s="10">
        <v>0</v>
      </c>
      <c r="Z831" s="10">
        <v>0</v>
      </c>
      <c r="AA831" s="10">
        <v>0</v>
      </c>
      <c r="AB831" s="10">
        <v>0</v>
      </c>
      <c r="AC831" s="10">
        <v>0</v>
      </c>
      <c r="AD831" s="10">
        <v>0</v>
      </c>
      <c r="AE831" s="10">
        <v>0</v>
      </c>
      <c r="AF831" s="10">
        <v>0</v>
      </c>
      <c r="AG831" s="10">
        <v>0</v>
      </c>
      <c r="AH831" s="10"/>
      <c r="AL831" s="24"/>
    </row>
    <row r="832" spans="1:40" x14ac:dyDescent="0.25">
      <c r="A832" s="7" t="s">
        <v>1645</v>
      </c>
      <c r="B832" s="7" t="s">
        <v>1646</v>
      </c>
      <c r="C832" s="8" t="s">
        <v>278</v>
      </c>
      <c r="D832" s="9"/>
      <c r="E832" s="9"/>
      <c r="F832" s="9"/>
      <c r="G832" s="10">
        <v>0</v>
      </c>
      <c r="H832" s="10">
        <v>18400</v>
      </c>
      <c r="I832" s="10">
        <v>0</v>
      </c>
      <c r="J832" s="10">
        <v>0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0">
        <v>18400</v>
      </c>
      <c r="Z832" s="10">
        <v>0</v>
      </c>
      <c r="AA832" s="10">
        <v>0</v>
      </c>
      <c r="AB832" s="10">
        <v>0</v>
      </c>
      <c r="AC832" s="10">
        <v>0</v>
      </c>
      <c r="AD832" s="10">
        <v>0</v>
      </c>
      <c r="AE832" s="10">
        <v>0</v>
      </c>
      <c r="AF832" s="10">
        <v>0</v>
      </c>
      <c r="AG832" s="10">
        <v>18400</v>
      </c>
      <c r="AH832" s="10"/>
      <c r="AL832" s="24"/>
    </row>
    <row r="833" spans="1:40" x14ac:dyDescent="0.25">
      <c r="A833" s="19" t="s">
        <v>1647</v>
      </c>
      <c r="B833" s="19" t="s">
        <v>574</v>
      </c>
      <c r="C833" s="8" t="s">
        <v>278</v>
      </c>
      <c r="D833" s="9"/>
      <c r="E833" s="9"/>
      <c r="F833" s="9"/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0</v>
      </c>
      <c r="W833" s="10">
        <v>0</v>
      </c>
      <c r="X833" s="10">
        <v>0</v>
      </c>
      <c r="Y833" s="10">
        <v>0</v>
      </c>
      <c r="Z833" s="10">
        <v>0</v>
      </c>
      <c r="AA833" s="10">
        <v>0</v>
      </c>
      <c r="AB833" s="10">
        <v>0</v>
      </c>
      <c r="AC833" s="10">
        <v>0</v>
      </c>
      <c r="AD833" s="10">
        <v>0</v>
      </c>
      <c r="AE833" s="10">
        <v>0</v>
      </c>
      <c r="AF833" s="10">
        <v>0</v>
      </c>
      <c r="AG833" s="10">
        <v>0</v>
      </c>
      <c r="AH833" s="10"/>
      <c r="AL833" s="24"/>
    </row>
    <row r="834" spans="1:40" x14ac:dyDescent="0.25">
      <c r="A834" s="19" t="s">
        <v>1648</v>
      </c>
      <c r="B834" s="19" t="s">
        <v>504</v>
      </c>
      <c r="C834" s="8" t="s">
        <v>278</v>
      </c>
      <c r="D834" s="9"/>
      <c r="E834" s="9"/>
      <c r="F834" s="9"/>
      <c r="G834" s="10">
        <v>0</v>
      </c>
      <c r="H834" s="10">
        <v>0</v>
      </c>
      <c r="I834" s="10">
        <v>0</v>
      </c>
      <c r="J834" s="10">
        <v>0</v>
      </c>
      <c r="K834" s="10">
        <v>9</v>
      </c>
      <c r="L834" s="10">
        <v>0</v>
      </c>
      <c r="M834" s="10">
        <v>0</v>
      </c>
      <c r="N834" s="10">
        <v>2.25</v>
      </c>
      <c r="O834" s="10">
        <v>0</v>
      </c>
      <c r="P834" s="10">
        <v>0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0</v>
      </c>
      <c r="W834" s="10">
        <v>0</v>
      </c>
      <c r="X834" s="10">
        <v>0</v>
      </c>
      <c r="Y834" s="10">
        <v>0</v>
      </c>
      <c r="Z834" s="10">
        <v>0</v>
      </c>
      <c r="AA834" s="10">
        <v>0</v>
      </c>
      <c r="AB834" s="10">
        <v>0</v>
      </c>
      <c r="AC834" s="10">
        <v>0</v>
      </c>
      <c r="AD834" s="10">
        <v>0</v>
      </c>
      <c r="AE834" s="10">
        <v>0</v>
      </c>
      <c r="AF834" s="10">
        <v>0</v>
      </c>
      <c r="AG834" s="10">
        <v>0</v>
      </c>
      <c r="AH834" s="10"/>
      <c r="AL834" s="24"/>
    </row>
    <row r="835" spans="1:40" x14ac:dyDescent="0.25">
      <c r="A835" s="19" t="s">
        <v>1649</v>
      </c>
      <c r="B835" s="19" t="s">
        <v>1650</v>
      </c>
      <c r="C835" s="8" t="s">
        <v>278</v>
      </c>
      <c r="D835" s="9"/>
      <c r="E835" s="9"/>
      <c r="F835" s="9"/>
      <c r="G835" s="10">
        <v>0</v>
      </c>
      <c r="H835" s="10">
        <v>0</v>
      </c>
      <c r="I835" s="10">
        <v>0</v>
      </c>
      <c r="J835" s="10">
        <v>0</v>
      </c>
      <c r="K835" s="10">
        <v>2</v>
      </c>
      <c r="L835" s="10">
        <v>0</v>
      </c>
      <c r="M835" s="10">
        <v>0</v>
      </c>
      <c r="N835" s="10">
        <v>0.5</v>
      </c>
      <c r="O835" s="10">
        <v>0</v>
      </c>
      <c r="P835" s="10">
        <v>0</v>
      </c>
      <c r="Q835" s="10">
        <v>0</v>
      </c>
      <c r="R835" s="10">
        <v>0</v>
      </c>
      <c r="S835" s="10">
        <v>0</v>
      </c>
      <c r="T835" s="10">
        <v>0</v>
      </c>
      <c r="U835" s="10">
        <v>0</v>
      </c>
      <c r="V835" s="10">
        <v>0</v>
      </c>
      <c r="W835" s="10">
        <v>0</v>
      </c>
      <c r="X835" s="10">
        <v>0</v>
      </c>
      <c r="Y835" s="10">
        <v>0</v>
      </c>
      <c r="Z835" s="10">
        <v>0</v>
      </c>
      <c r="AA835" s="10">
        <v>0</v>
      </c>
      <c r="AB835" s="10">
        <v>0</v>
      </c>
      <c r="AC835" s="10">
        <v>0</v>
      </c>
      <c r="AD835" s="10">
        <v>0</v>
      </c>
      <c r="AE835" s="10">
        <v>0</v>
      </c>
      <c r="AF835" s="10">
        <v>0</v>
      </c>
      <c r="AG835" s="10">
        <v>0</v>
      </c>
      <c r="AH835" s="10"/>
      <c r="AL835" s="24"/>
    </row>
    <row r="836" spans="1:40" x14ac:dyDescent="0.25">
      <c r="A836" s="19" t="s">
        <v>1651</v>
      </c>
      <c r="B836" s="19" t="s">
        <v>1652</v>
      </c>
      <c r="C836" s="8" t="s">
        <v>278</v>
      </c>
      <c r="D836" s="9"/>
      <c r="E836" s="9"/>
      <c r="F836" s="9"/>
      <c r="G836" s="10">
        <v>0</v>
      </c>
      <c r="H836" s="10">
        <v>0</v>
      </c>
      <c r="I836" s="10">
        <v>0</v>
      </c>
      <c r="J836" s="10">
        <v>0</v>
      </c>
      <c r="K836" s="10">
        <v>1</v>
      </c>
      <c r="L836" s="10">
        <v>0</v>
      </c>
      <c r="M836" s="10">
        <v>0</v>
      </c>
      <c r="N836" s="10">
        <v>0.25</v>
      </c>
      <c r="O836" s="10">
        <v>0</v>
      </c>
      <c r="P836" s="10">
        <v>0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10">
        <v>0</v>
      </c>
      <c r="W836" s="10">
        <v>0</v>
      </c>
      <c r="X836" s="10">
        <v>0</v>
      </c>
      <c r="Y836" s="10">
        <v>0</v>
      </c>
      <c r="Z836" s="10">
        <v>0</v>
      </c>
      <c r="AA836" s="10">
        <v>0</v>
      </c>
      <c r="AB836" s="10">
        <v>0</v>
      </c>
      <c r="AC836" s="10">
        <v>0</v>
      </c>
      <c r="AD836" s="10">
        <v>0</v>
      </c>
      <c r="AE836" s="10">
        <v>0</v>
      </c>
      <c r="AF836" s="10">
        <v>0</v>
      </c>
      <c r="AG836" s="10">
        <v>0</v>
      </c>
      <c r="AH836" s="10"/>
      <c r="AL836" s="24"/>
    </row>
    <row r="837" spans="1:40" x14ac:dyDescent="0.25">
      <c r="A837" s="19" t="s">
        <v>1653</v>
      </c>
      <c r="B837" s="19" t="s">
        <v>510</v>
      </c>
      <c r="C837" s="8" t="s">
        <v>278</v>
      </c>
      <c r="D837" s="9"/>
      <c r="E837" s="9"/>
      <c r="F837" s="9"/>
      <c r="G837" s="10">
        <v>0</v>
      </c>
      <c r="H837" s="10">
        <v>0</v>
      </c>
      <c r="I837" s="10">
        <v>0</v>
      </c>
      <c r="J837" s="10">
        <v>3</v>
      </c>
      <c r="K837" s="10">
        <v>9</v>
      </c>
      <c r="L837" s="10">
        <v>0</v>
      </c>
      <c r="M837" s="10">
        <v>0</v>
      </c>
      <c r="N837" s="10">
        <v>3</v>
      </c>
      <c r="O837" s="10">
        <v>0</v>
      </c>
      <c r="P837" s="10">
        <v>0</v>
      </c>
      <c r="Q837" s="10">
        <v>0</v>
      </c>
      <c r="R837" s="10">
        <v>0</v>
      </c>
      <c r="S837" s="10">
        <v>0</v>
      </c>
      <c r="T837" s="10">
        <v>0</v>
      </c>
      <c r="U837" s="10">
        <v>0</v>
      </c>
      <c r="V837" s="10">
        <v>0</v>
      </c>
      <c r="W837" s="10">
        <v>0</v>
      </c>
      <c r="X837" s="10">
        <v>0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  <c r="AD837" s="10">
        <v>0</v>
      </c>
      <c r="AE837" s="10">
        <v>0</v>
      </c>
      <c r="AF837" s="10">
        <v>0</v>
      </c>
      <c r="AG837" s="10">
        <v>0</v>
      </c>
      <c r="AH837" s="10"/>
      <c r="AL837" s="24"/>
    </row>
    <row r="838" spans="1:40" x14ac:dyDescent="0.25">
      <c r="A838" s="19" t="s">
        <v>1654</v>
      </c>
      <c r="B838" s="19" t="s">
        <v>1655</v>
      </c>
      <c r="C838" s="8" t="s">
        <v>278</v>
      </c>
      <c r="D838" s="9"/>
      <c r="E838" s="9"/>
      <c r="F838" s="9"/>
      <c r="G838" s="10">
        <v>0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  <c r="AD838" s="10">
        <v>0</v>
      </c>
      <c r="AE838" s="10">
        <v>0</v>
      </c>
      <c r="AF838" s="10">
        <v>0</v>
      </c>
      <c r="AG838" s="10">
        <v>0</v>
      </c>
      <c r="AH838" s="10"/>
      <c r="AL838" s="24"/>
    </row>
    <row r="839" spans="1:40" x14ac:dyDescent="0.25">
      <c r="A839" s="19" t="s">
        <v>1656</v>
      </c>
      <c r="B839" s="19" t="s">
        <v>1657</v>
      </c>
      <c r="C839" s="8" t="s">
        <v>278</v>
      </c>
      <c r="D839" s="9"/>
      <c r="E839" s="9"/>
      <c r="F839" s="9"/>
      <c r="G839" s="10">
        <v>0</v>
      </c>
      <c r="H839" s="10">
        <v>0</v>
      </c>
      <c r="I839" s="10">
        <v>0</v>
      </c>
      <c r="J839" s="10">
        <v>2</v>
      </c>
      <c r="K839" s="10">
        <v>6</v>
      </c>
      <c r="L839" s="10">
        <v>0</v>
      </c>
      <c r="M839" s="10">
        <v>0</v>
      </c>
      <c r="N839" s="10">
        <v>2</v>
      </c>
      <c r="O839" s="10">
        <v>0</v>
      </c>
      <c r="P839" s="10">
        <v>0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10">
        <v>0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/>
      <c r="AL839" s="24"/>
    </row>
    <row r="840" spans="1:40" x14ac:dyDescent="0.25">
      <c r="A840" s="19" t="s">
        <v>1658</v>
      </c>
      <c r="B840" s="19" t="s">
        <v>1659</v>
      </c>
      <c r="C840" s="8" t="s">
        <v>278</v>
      </c>
      <c r="D840" s="9"/>
      <c r="E840" s="9"/>
      <c r="F840" s="9"/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  <c r="AD840" s="10">
        <v>0</v>
      </c>
      <c r="AE840" s="10">
        <v>0</v>
      </c>
      <c r="AF840" s="10">
        <v>0</v>
      </c>
      <c r="AG840" s="10">
        <v>0</v>
      </c>
      <c r="AH840" s="10"/>
      <c r="AL840" s="24"/>
    </row>
    <row r="841" spans="1:40" x14ac:dyDescent="0.25">
      <c r="A841" s="7" t="s">
        <v>1660</v>
      </c>
      <c r="B841" s="7" t="s">
        <v>1661</v>
      </c>
      <c r="C841" s="8" t="s">
        <v>278</v>
      </c>
      <c r="D841" s="9"/>
      <c r="E841" s="9"/>
      <c r="F841" s="9"/>
      <c r="G841" s="10">
        <v>0</v>
      </c>
      <c r="H841" s="10">
        <v>0</v>
      </c>
      <c r="I841" s="10">
        <v>0</v>
      </c>
      <c r="J841" s="10">
        <v>-15</v>
      </c>
      <c r="K841" s="10">
        <v>0</v>
      </c>
      <c r="L841" s="10">
        <v>0</v>
      </c>
      <c r="M841" s="10">
        <v>0</v>
      </c>
      <c r="N841" s="10">
        <v>-3.75</v>
      </c>
      <c r="O841" s="10">
        <v>0</v>
      </c>
      <c r="P841" s="10">
        <v>0</v>
      </c>
      <c r="Q841" s="10">
        <v>0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v>0</v>
      </c>
      <c r="AA841" s="10">
        <v>0</v>
      </c>
      <c r="AB841" s="10">
        <v>0</v>
      </c>
      <c r="AC841" s="10">
        <v>0</v>
      </c>
      <c r="AD841" s="10">
        <v>0</v>
      </c>
      <c r="AE841" s="10">
        <v>0</v>
      </c>
      <c r="AF841" s="10">
        <v>0</v>
      </c>
      <c r="AG841" s="10">
        <v>0</v>
      </c>
      <c r="AH841" s="10"/>
      <c r="AL841" s="24"/>
    </row>
    <row r="842" spans="1:40" x14ac:dyDescent="0.25">
      <c r="A842" s="7" t="s">
        <v>1662</v>
      </c>
      <c r="B842" s="7" t="s">
        <v>1663</v>
      </c>
      <c r="C842" s="8" t="s">
        <v>278</v>
      </c>
      <c r="D842" s="9"/>
      <c r="E842" s="9"/>
      <c r="F842" s="9"/>
      <c r="G842" s="10">
        <v>0</v>
      </c>
      <c r="H842" s="10">
        <v>0</v>
      </c>
      <c r="I842" s="10">
        <v>0</v>
      </c>
      <c r="J842" s="10">
        <v>450</v>
      </c>
      <c r="K842" s="10">
        <v>0</v>
      </c>
      <c r="L842" s="10">
        <v>0</v>
      </c>
      <c r="M842" s="10">
        <v>0</v>
      </c>
      <c r="N842" s="10">
        <v>112.5</v>
      </c>
      <c r="O842" s="10">
        <v>0</v>
      </c>
      <c r="P842" s="10">
        <v>0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  <c r="AD842" s="10">
        <v>0</v>
      </c>
      <c r="AE842" s="10">
        <v>0</v>
      </c>
      <c r="AF842" s="10">
        <v>0</v>
      </c>
      <c r="AG842" s="10">
        <v>0</v>
      </c>
      <c r="AH842" s="10"/>
      <c r="AL842" s="24"/>
    </row>
    <row r="843" spans="1:40" x14ac:dyDescent="0.25">
      <c r="A843" s="7" t="s">
        <v>1664</v>
      </c>
      <c r="B843" s="7" t="s">
        <v>1665</v>
      </c>
      <c r="C843" s="8" t="s">
        <v>167</v>
      </c>
      <c r="D843" s="9"/>
      <c r="E843" s="9"/>
      <c r="F843" s="9"/>
      <c r="G843" s="10">
        <v>0</v>
      </c>
      <c r="H843" s="10">
        <v>3853</v>
      </c>
      <c r="I843" s="10">
        <v>2134</v>
      </c>
      <c r="J843" s="10">
        <v>3380</v>
      </c>
      <c r="K843" s="10">
        <v>2409</v>
      </c>
      <c r="L843" s="10">
        <v>3524</v>
      </c>
      <c r="M843" s="10">
        <v>3784</v>
      </c>
      <c r="N843" s="10">
        <v>3274.25</v>
      </c>
      <c r="O843" s="10">
        <v>3853</v>
      </c>
      <c r="P843" s="10">
        <v>0</v>
      </c>
      <c r="Q843" s="10">
        <v>3853</v>
      </c>
      <c r="R843" s="10">
        <v>2290</v>
      </c>
      <c r="S843" s="10">
        <v>0</v>
      </c>
      <c r="T843" s="10">
        <v>2290</v>
      </c>
      <c r="U843" s="10">
        <v>0</v>
      </c>
      <c r="V843" s="10">
        <v>2290</v>
      </c>
      <c r="W843" s="10">
        <v>1563</v>
      </c>
      <c r="X843" s="10">
        <v>0</v>
      </c>
      <c r="Y843" s="10">
        <v>3853</v>
      </c>
      <c r="Z843" s="10">
        <v>0</v>
      </c>
      <c r="AA843" s="10">
        <v>0</v>
      </c>
      <c r="AB843" s="10">
        <v>0</v>
      </c>
      <c r="AC843" s="10">
        <v>0</v>
      </c>
      <c r="AD843" s="10">
        <v>0</v>
      </c>
      <c r="AE843" s="10">
        <v>0</v>
      </c>
      <c r="AF843" s="10">
        <v>0</v>
      </c>
      <c r="AG843" s="10">
        <v>0</v>
      </c>
      <c r="AH843" s="10"/>
      <c r="AJ843" s="24">
        <f t="shared" ref="AJ843:AJ845" si="588">(M843-L843)/L843</f>
        <v>7.3779795686719635E-2</v>
      </c>
      <c r="AK843" s="24">
        <f t="shared" ref="AK843:AK845" si="589">(O843-M843)/M843</f>
        <v>1.8234672304439745E-2</v>
      </c>
      <c r="AL843" s="24">
        <f t="shared" ref="AL843:AL845" si="590">AG843/O843</f>
        <v>0</v>
      </c>
      <c r="AM843" s="24">
        <f t="shared" ref="AM843:AM845" si="591">(Y843-L843)/L843</f>
        <v>9.3359818388195237E-2</v>
      </c>
      <c r="AN843" s="24">
        <f t="shared" ref="AN843:AN845" si="592">AM843/3</f>
        <v>3.1119939462731745E-2</v>
      </c>
    </row>
    <row r="844" spans="1:40" x14ac:dyDescent="0.25">
      <c r="A844" s="7" t="s">
        <v>1666</v>
      </c>
      <c r="B844" s="7" t="s">
        <v>1667</v>
      </c>
      <c r="C844" s="8" t="s">
        <v>278</v>
      </c>
      <c r="D844" s="9"/>
      <c r="E844" s="9"/>
      <c r="F844" s="9"/>
      <c r="G844" s="10">
        <v>0</v>
      </c>
      <c r="H844" s="10">
        <v>20473</v>
      </c>
      <c r="I844" s="10">
        <v>13436</v>
      </c>
      <c r="J844" s="10">
        <v>18363</v>
      </c>
      <c r="K844" s="10">
        <v>23380</v>
      </c>
      <c r="L844" s="10">
        <v>18932</v>
      </c>
      <c r="M844" s="10">
        <v>16279</v>
      </c>
      <c r="N844" s="10">
        <v>19238.5</v>
      </c>
      <c r="O844" s="10">
        <v>12284</v>
      </c>
      <c r="P844" s="10">
        <v>0</v>
      </c>
      <c r="Q844" s="10">
        <v>12284</v>
      </c>
      <c r="R844" s="10">
        <v>10904</v>
      </c>
      <c r="S844" s="10">
        <v>2532</v>
      </c>
      <c r="T844" s="10">
        <v>13436</v>
      </c>
      <c r="U844" s="10">
        <v>0</v>
      </c>
      <c r="V844" s="10">
        <v>13436</v>
      </c>
      <c r="W844" s="10">
        <v>-1152</v>
      </c>
      <c r="X844" s="10">
        <v>0</v>
      </c>
      <c r="Y844" s="10">
        <v>20473</v>
      </c>
      <c r="Z844" s="10">
        <v>0</v>
      </c>
      <c r="AA844" s="10">
        <v>0</v>
      </c>
      <c r="AB844" s="10">
        <v>0</v>
      </c>
      <c r="AC844" s="10">
        <v>0</v>
      </c>
      <c r="AD844" s="10">
        <v>0</v>
      </c>
      <c r="AE844" s="10">
        <v>0</v>
      </c>
      <c r="AF844" s="10">
        <v>0</v>
      </c>
      <c r="AG844" s="10">
        <v>8189</v>
      </c>
      <c r="AH844" s="10"/>
      <c r="AJ844" s="24">
        <f t="shared" si="588"/>
        <v>-0.14013310796534967</v>
      </c>
      <c r="AK844" s="24">
        <f t="shared" si="589"/>
        <v>-0.24540819460654831</v>
      </c>
      <c r="AL844" s="24">
        <f t="shared" si="590"/>
        <v>0.6666395310973624</v>
      </c>
      <c r="AM844" s="24">
        <f t="shared" si="591"/>
        <v>8.1396577223748157E-2</v>
      </c>
      <c r="AN844" s="24">
        <f t="shared" si="592"/>
        <v>2.7132192407916051E-2</v>
      </c>
    </row>
    <row r="845" spans="1:40" x14ac:dyDescent="0.25">
      <c r="A845" s="7" t="s">
        <v>1668</v>
      </c>
      <c r="B845" s="7" t="s">
        <v>1669</v>
      </c>
      <c r="C845" s="8" t="s">
        <v>278</v>
      </c>
      <c r="D845" s="9"/>
      <c r="E845" s="9"/>
      <c r="F845" s="9"/>
      <c r="G845" s="10">
        <v>0</v>
      </c>
      <c r="H845" s="10">
        <v>11969</v>
      </c>
      <c r="I845" s="10">
        <v>4194</v>
      </c>
      <c r="J845" s="10">
        <v>11070</v>
      </c>
      <c r="K845" s="10">
        <v>8256</v>
      </c>
      <c r="L845" s="10">
        <v>10935</v>
      </c>
      <c r="M845" s="10">
        <v>7072</v>
      </c>
      <c r="N845" s="10">
        <v>9333.25</v>
      </c>
      <c r="O845" s="10">
        <v>12231</v>
      </c>
      <c r="P845" s="10">
        <v>0</v>
      </c>
      <c r="Q845" s="10">
        <v>12231</v>
      </c>
      <c r="R845" s="10">
        <v>4194</v>
      </c>
      <c r="S845" s="10">
        <v>0</v>
      </c>
      <c r="T845" s="10">
        <v>4194</v>
      </c>
      <c r="U845" s="10">
        <v>0</v>
      </c>
      <c r="V845" s="10">
        <v>4194</v>
      </c>
      <c r="W845" s="10">
        <v>8037</v>
      </c>
      <c r="X845" s="10">
        <v>0</v>
      </c>
      <c r="Y845" s="10">
        <v>11969</v>
      </c>
      <c r="Z845" s="10">
        <v>0</v>
      </c>
      <c r="AA845" s="10">
        <v>0</v>
      </c>
      <c r="AB845" s="10">
        <v>0</v>
      </c>
      <c r="AC845" s="10">
        <v>0</v>
      </c>
      <c r="AD845" s="10">
        <v>0</v>
      </c>
      <c r="AE845" s="10">
        <v>0</v>
      </c>
      <c r="AF845" s="10">
        <v>0</v>
      </c>
      <c r="AG845" s="10">
        <v>-262</v>
      </c>
      <c r="AH845" s="10"/>
      <c r="AJ845" s="24">
        <f t="shared" si="588"/>
        <v>-0.35326931870141748</v>
      </c>
      <c r="AK845" s="24">
        <f t="shared" si="589"/>
        <v>0.72949660633484159</v>
      </c>
      <c r="AL845" s="24">
        <f t="shared" si="590"/>
        <v>-2.1420979478374621E-2</v>
      </c>
      <c r="AM845" s="24">
        <f t="shared" si="591"/>
        <v>9.4558756287151352E-2</v>
      </c>
      <c r="AN845" s="24">
        <f t="shared" si="592"/>
        <v>3.1519585429050451E-2</v>
      </c>
    </row>
    <row r="846" spans="1:40" x14ac:dyDescent="0.25">
      <c r="A846" s="7" t="s">
        <v>1670</v>
      </c>
      <c r="B846" s="7" t="s">
        <v>1671</v>
      </c>
      <c r="C846" s="8" t="s">
        <v>278</v>
      </c>
      <c r="D846" s="9"/>
      <c r="E846" s="9"/>
      <c r="F846" s="9"/>
      <c r="G846" s="10">
        <v>0</v>
      </c>
      <c r="H846" s="10">
        <v>0</v>
      </c>
      <c r="I846" s="10">
        <v>0</v>
      </c>
      <c r="J846" s="10">
        <v>76533</v>
      </c>
      <c r="K846" s="10">
        <v>-1386</v>
      </c>
      <c r="L846" s="10">
        <v>0</v>
      </c>
      <c r="M846" s="10">
        <v>551</v>
      </c>
      <c r="N846" s="10">
        <v>18924.5</v>
      </c>
      <c r="O846" s="10">
        <v>0</v>
      </c>
      <c r="P846" s="10">
        <v>0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  <c r="AD846" s="10">
        <v>0</v>
      </c>
      <c r="AE846" s="10">
        <v>0</v>
      </c>
      <c r="AF846" s="10">
        <v>0</v>
      </c>
      <c r="AG846" s="10">
        <v>0</v>
      </c>
      <c r="AH846" s="10"/>
      <c r="AL846" s="24"/>
    </row>
    <row r="847" spans="1:40" x14ac:dyDescent="0.25">
      <c r="A847" s="7" t="s">
        <v>1672</v>
      </c>
      <c r="B847" s="7" t="s">
        <v>1673</v>
      </c>
      <c r="C847" s="8" t="s">
        <v>278</v>
      </c>
      <c r="D847" s="9"/>
      <c r="E847" s="9"/>
      <c r="F847" s="9"/>
      <c r="G847" s="10">
        <v>0</v>
      </c>
      <c r="H847" s="10">
        <v>5459</v>
      </c>
      <c r="I847" s="10">
        <v>12858</v>
      </c>
      <c r="J847" s="10">
        <v>0</v>
      </c>
      <c r="K847" s="10">
        <v>0</v>
      </c>
      <c r="L847" s="10">
        <v>11854</v>
      </c>
      <c r="M847" s="10">
        <v>7868</v>
      </c>
      <c r="N847" s="10">
        <v>4930.5</v>
      </c>
      <c r="O847" s="10">
        <v>5249</v>
      </c>
      <c r="P847" s="10">
        <v>0</v>
      </c>
      <c r="Q847" s="10">
        <v>5249</v>
      </c>
      <c r="R847" s="10">
        <v>13016</v>
      </c>
      <c r="S847" s="10">
        <v>0</v>
      </c>
      <c r="T847" s="10">
        <v>13016</v>
      </c>
      <c r="U847" s="10">
        <v>0</v>
      </c>
      <c r="V847" s="10">
        <v>13016</v>
      </c>
      <c r="W847" s="10">
        <v>-7767</v>
      </c>
      <c r="X847" s="10">
        <v>0</v>
      </c>
      <c r="Y847" s="10">
        <v>5459</v>
      </c>
      <c r="Z847" s="10">
        <v>0</v>
      </c>
      <c r="AA847" s="10">
        <v>0</v>
      </c>
      <c r="AB847" s="10">
        <v>0</v>
      </c>
      <c r="AC847" s="10">
        <v>0</v>
      </c>
      <c r="AD847" s="10">
        <v>0</v>
      </c>
      <c r="AE847" s="10">
        <v>0</v>
      </c>
      <c r="AF847" s="10">
        <v>0</v>
      </c>
      <c r="AG847" s="10">
        <v>210</v>
      </c>
      <c r="AH847" s="10"/>
      <c r="AJ847" s="24">
        <f t="shared" ref="AJ847" si="593">(M847-L847)/L847</f>
        <v>-0.33625780327315674</v>
      </c>
      <c r="AK847" s="24">
        <f t="shared" ref="AK847" si="594">(O847-M847)/M847</f>
        <v>-0.33286731062531777</v>
      </c>
      <c r="AL847" s="24">
        <f t="shared" ref="AL847" si="595">AG847/O847</f>
        <v>4.0007620499142693E-2</v>
      </c>
      <c r="AM847" s="24">
        <f t="shared" ref="AM847" si="596">(Y847-L847)/L847</f>
        <v>-0.53948034418761603</v>
      </c>
      <c r="AN847" s="24">
        <f t="shared" ref="AN847" si="597">AM847/3</f>
        <v>-0.17982678139587202</v>
      </c>
    </row>
    <row r="848" spans="1:40" x14ac:dyDescent="0.25">
      <c r="A848" s="7" t="s">
        <v>1674</v>
      </c>
      <c r="B848" s="7" t="s">
        <v>1675</v>
      </c>
      <c r="C848" s="8" t="s">
        <v>278</v>
      </c>
      <c r="D848" s="9"/>
      <c r="E848" s="9"/>
      <c r="F848" s="9"/>
      <c r="G848" s="10">
        <v>0</v>
      </c>
      <c r="H848" s="10">
        <v>0</v>
      </c>
      <c r="I848" s="10">
        <v>0</v>
      </c>
      <c r="J848" s="10">
        <v>3877</v>
      </c>
      <c r="K848" s="10">
        <v>3416</v>
      </c>
      <c r="L848" s="10">
        <v>1412</v>
      </c>
      <c r="M848" s="10">
        <v>1210</v>
      </c>
      <c r="N848" s="10">
        <v>2478.75</v>
      </c>
      <c r="O848" s="10">
        <v>0</v>
      </c>
      <c r="P848" s="10">
        <v>0</v>
      </c>
      <c r="Q848" s="10">
        <v>0</v>
      </c>
      <c r="R848" s="10">
        <v>0</v>
      </c>
      <c r="S848" s="10">
        <v>0</v>
      </c>
      <c r="T848" s="10">
        <v>0</v>
      </c>
      <c r="U848" s="10">
        <v>0</v>
      </c>
      <c r="V848" s="10">
        <v>0</v>
      </c>
      <c r="W848" s="10">
        <v>0</v>
      </c>
      <c r="X848" s="10">
        <v>0</v>
      </c>
      <c r="Y848" s="10">
        <v>0</v>
      </c>
      <c r="Z848" s="10">
        <v>0</v>
      </c>
      <c r="AA848" s="10">
        <v>0</v>
      </c>
      <c r="AB848" s="10">
        <v>0</v>
      </c>
      <c r="AC848" s="10">
        <v>0</v>
      </c>
      <c r="AD848" s="10">
        <v>0</v>
      </c>
      <c r="AE848" s="10">
        <v>0</v>
      </c>
      <c r="AF848" s="10">
        <v>0</v>
      </c>
      <c r="AG848" s="10">
        <v>0</v>
      </c>
      <c r="AH848" s="10"/>
      <c r="AL848" s="24"/>
    </row>
    <row r="849" spans="1:40" x14ac:dyDescent="0.25">
      <c r="A849" s="7" t="s">
        <v>1676</v>
      </c>
      <c r="B849" s="7" t="s">
        <v>1677</v>
      </c>
      <c r="C849" s="8" t="s">
        <v>278</v>
      </c>
      <c r="D849" s="9"/>
      <c r="E849" s="9"/>
      <c r="F849" s="9"/>
      <c r="G849" s="10">
        <v>0</v>
      </c>
      <c r="H849" s="10">
        <v>210</v>
      </c>
      <c r="I849" s="10">
        <v>0</v>
      </c>
      <c r="J849" s="10">
        <v>3517</v>
      </c>
      <c r="K849" s="10">
        <v>0</v>
      </c>
      <c r="L849" s="10">
        <v>0</v>
      </c>
      <c r="M849" s="10">
        <v>0</v>
      </c>
      <c r="N849" s="10">
        <v>879.25</v>
      </c>
      <c r="O849" s="10">
        <v>105</v>
      </c>
      <c r="P849" s="10">
        <v>0</v>
      </c>
      <c r="Q849" s="10">
        <v>105</v>
      </c>
      <c r="R849" s="10">
        <v>0</v>
      </c>
      <c r="S849" s="10">
        <v>0</v>
      </c>
      <c r="T849" s="10">
        <v>0</v>
      </c>
      <c r="U849" s="10">
        <v>0</v>
      </c>
      <c r="V849" s="10">
        <v>0</v>
      </c>
      <c r="W849" s="10">
        <v>105</v>
      </c>
      <c r="X849" s="10">
        <v>0</v>
      </c>
      <c r="Y849" s="10">
        <v>210</v>
      </c>
      <c r="Z849" s="10">
        <v>0</v>
      </c>
      <c r="AA849" s="10">
        <v>0</v>
      </c>
      <c r="AB849" s="10">
        <v>0</v>
      </c>
      <c r="AC849" s="10">
        <v>0</v>
      </c>
      <c r="AD849" s="10">
        <v>0</v>
      </c>
      <c r="AE849" s="10">
        <v>0</v>
      </c>
      <c r="AF849" s="10">
        <v>0</v>
      </c>
      <c r="AG849" s="10">
        <v>105</v>
      </c>
      <c r="AH849" s="10"/>
      <c r="AJ849" s="24" t="e">
        <f t="shared" ref="AJ849" si="598">(M849-L849)/L849</f>
        <v>#DIV/0!</v>
      </c>
      <c r="AK849" s="24" t="e">
        <f t="shared" ref="AK849" si="599">(O849-M849)/M849</f>
        <v>#DIV/0!</v>
      </c>
      <c r="AL849" s="24">
        <f t="shared" ref="AL849" si="600">AG849/O849</f>
        <v>1</v>
      </c>
      <c r="AM849" s="24" t="e">
        <f t="shared" ref="AM849" si="601">(Y849-L849)/L849</f>
        <v>#DIV/0!</v>
      </c>
      <c r="AN849" s="24" t="e">
        <f t="shared" ref="AN849" si="602">AM849/3</f>
        <v>#DIV/0!</v>
      </c>
    </row>
    <row r="850" spans="1:40" x14ac:dyDescent="0.25">
      <c r="A850" s="7" t="s">
        <v>1678</v>
      </c>
      <c r="B850" s="7" t="s">
        <v>1679</v>
      </c>
      <c r="C850" s="8" t="s">
        <v>278</v>
      </c>
      <c r="D850" s="9"/>
      <c r="E850" s="9"/>
      <c r="F850" s="9"/>
      <c r="G850" s="10">
        <v>0</v>
      </c>
      <c r="H850" s="10">
        <v>0</v>
      </c>
      <c r="I850" s="10">
        <v>0</v>
      </c>
      <c r="J850" s="10">
        <v>315</v>
      </c>
      <c r="K850" s="10">
        <v>0</v>
      </c>
      <c r="L850" s="10">
        <v>0</v>
      </c>
      <c r="M850" s="10">
        <v>0</v>
      </c>
      <c r="N850" s="10">
        <v>78.75</v>
      </c>
      <c r="O850" s="10">
        <v>0</v>
      </c>
      <c r="P850" s="10">
        <v>0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0</v>
      </c>
      <c r="W850" s="10">
        <v>0</v>
      </c>
      <c r="X850" s="10">
        <v>0</v>
      </c>
      <c r="Y850" s="10">
        <v>0</v>
      </c>
      <c r="Z850" s="10">
        <v>0</v>
      </c>
      <c r="AA850" s="10">
        <v>0</v>
      </c>
      <c r="AB850" s="10">
        <v>0</v>
      </c>
      <c r="AC850" s="10">
        <v>0</v>
      </c>
      <c r="AD850" s="10">
        <v>0</v>
      </c>
      <c r="AE850" s="10">
        <v>0</v>
      </c>
      <c r="AF850" s="10">
        <v>0</v>
      </c>
      <c r="AG850" s="10">
        <v>0</v>
      </c>
      <c r="AH850" s="10"/>
      <c r="AL850" s="24"/>
    </row>
    <row r="851" spans="1:40" x14ac:dyDescent="0.25">
      <c r="A851" s="7" t="s">
        <v>1680</v>
      </c>
      <c r="B851" s="7" t="s">
        <v>1681</v>
      </c>
      <c r="C851" s="8" t="s">
        <v>167</v>
      </c>
      <c r="D851" s="9"/>
      <c r="E851" s="9"/>
      <c r="F851" s="9"/>
      <c r="G851" s="10">
        <v>0</v>
      </c>
      <c r="H851" s="10">
        <v>1350</v>
      </c>
      <c r="I851" s="10">
        <v>1520</v>
      </c>
      <c r="J851" s="10">
        <v>1272</v>
      </c>
      <c r="K851" s="10">
        <v>1334</v>
      </c>
      <c r="L851" s="10">
        <v>1317</v>
      </c>
      <c r="M851" s="10">
        <v>1345</v>
      </c>
      <c r="N851" s="10">
        <v>1317</v>
      </c>
      <c r="O851" s="10">
        <v>1350</v>
      </c>
      <c r="P851" s="10">
        <v>0</v>
      </c>
      <c r="Q851" s="10">
        <v>1350</v>
      </c>
      <c r="R851" s="10">
        <v>1520</v>
      </c>
      <c r="S851" s="10">
        <v>0</v>
      </c>
      <c r="T851" s="10">
        <v>1520</v>
      </c>
      <c r="U851" s="10">
        <v>0</v>
      </c>
      <c r="V851" s="10">
        <v>1520</v>
      </c>
      <c r="W851" s="10">
        <v>-170</v>
      </c>
      <c r="X851" s="10">
        <v>0</v>
      </c>
      <c r="Y851" s="10">
        <v>1350</v>
      </c>
      <c r="Z851" s="10">
        <v>0</v>
      </c>
      <c r="AA851" s="10">
        <v>0</v>
      </c>
      <c r="AB851" s="10">
        <v>0</v>
      </c>
      <c r="AC851" s="10">
        <v>0</v>
      </c>
      <c r="AD851" s="10">
        <v>0</v>
      </c>
      <c r="AE851" s="10">
        <v>0</v>
      </c>
      <c r="AF851" s="10">
        <v>0</v>
      </c>
      <c r="AG851" s="10">
        <v>0</v>
      </c>
      <c r="AH851" s="10"/>
      <c r="AJ851" s="24">
        <f t="shared" ref="AJ851" si="603">(M851-L851)/L851</f>
        <v>2.1260440394836749E-2</v>
      </c>
      <c r="AK851" s="24">
        <f t="shared" ref="AK851" si="604">(O851-M851)/M851</f>
        <v>3.7174721189591076E-3</v>
      </c>
      <c r="AL851" s="24">
        <f t="shared" ref="AL851" si="605">AG851/O851</f>
        <v>0</v>
      </c>
      <c r="AM851" s="24">
        <f t="shared" ref="AM851" si="606">(Y851-L851)/L851</f>
        <v>2.5056947608200455E-2</v>
      </c>
      <c r="AN851" s="24">
        <f t="shared" ref="AN851" si="607">AM851/3</f>
        <v>8.3523158694001516E-3</v>
      </c>
    </row>
    <row r="852" spans="1:40" x14ac:dyDescent="0.25">
      <c r="A852" s="7" t="s">
        <v>1682</v>
      </c>
      <c r="B852" s="7" t="s">
        <v>1683</v>
      </c>
      <c r="C852" s="8" t="s">
        <v>278</v>
      </c>
      <c r="D852" s="9"/>
      <c r="E852" s="9"/>
      <c r="F852" s="9"/>
      <c r="G852" s="10">
        <v>0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0">
        <v>0</v>
      </c>
      <c r="Z852" s="10">
        <v>0</v>
      </c>
      <c r="AA852" s="10">
        <v>0</v>
      </c>
      <c r="AB852" s="10">
        <v>0</v>
      </c>
      <c r="AC852" s="10">
        <v>0</v>
      </c>
      <c r="AD852" s="10">
        <v>0</v>
      </c>
      <c r="AE852" s="10">
        <v>0</v>
      </c>
      <c r="AF852" s="10">
        <v>0</v>
      </c>
      <c r="AG852" s="10">
        <v>0</v>
      </c>
      <c r="AH852" s="10"/>
      <c r="AL852" s="24"/>
    </row>
    <row r="853" spans="1:40" x14ac:dyDescent="0.25">
      <c r="A853" s="7" t="s">
        <v>1684</v>
      </c>
      <c r="B853" s="7" t="s">
        <v>1685</v>
      </c>
      <c r="C853" s="8" t="s">
        <v>278</v>
      </c>
      <c r="D853" s="9"/>
      <c r="E853" s="9"/>
      <c r="F853" s="9"/>
      <c r="G853" s="10">
        <v>0</v>
      </c>
      <c r="H853" s="10">
        <v>0</v>
      </c>
      <c r="I853" s="10">
        <v>157</v>
      </c>
      <c r="J853" s="10">
        <v>150</v>
      </c>
      <c r="K853" s="10">
        <v>723</v>
      </c>
      <c r="L853" s="10">
        <v>0</v>
      </c>
      <c r="M853" s="10">
        <v>0</v>
      </c>
      <c r="N853" s="10">
        <v>218.25</v>
      </c>
      <c r="O853" s="10">
        <v>0</v>
      </c>
      <c r="P853" s="10">
        <v>0</v>
      </c>
      <c r="Q853" s="10">
        <v>0</v>
      </c>
      <c r="R853" s="10">
        <v>157</v>
      </c>
      <c r="S853" s="10">
        <v>0</v>
      </c>
      <c r="T853" s="10">
        <v>157</v>
      </c>
      <c r="U853" s="10">
        <v>0</v>
      </c>
      <c r="V853" s="10">
        <v>157</v>
      </c>
      <c r="W853" s="10">
        <v>-157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/>
      <c r="AL853" s="24"/>
    </row>
    <row r="854" spans="1:40" x14ac:dyDescent="0.25">
      <c r="A854" s="7" t="s">
        <v>1686</v>
      </c>
      <c r="B854" s="7" t="s">
        <v>1687</v>
      </c>
      <c r="C854" s="8" t="s">
        <v>278</v>
      </c>
      <c r="D854" s="9"/>
      <c r="E854" s="9"/>
      <c r="F854" s="9"/>
      <c r="G854" s="10">
        <v>0</v>
      </c>
      <c r="H854" s="10">
        <v>10499</v>
      </c>
      <c r="I854" s="10">
        <v>4827</v>
      </c>
      <c r="J854" s="10">
        <v>131</v>
      </c>
      <c r="K854" s="10">
        <v>14266</v>
      </c>
      <c r="L854" s="10">
        <v>15222</v>
      </c>
      <c r="M854" s="10">
        <v>6484</v>
      </c>
      <c r="N854" s="10">
        <v>9025.75</v>
      </c>
      <c r="O854" s="10">
        <v>0</v>
      </c>
      <c r="P854" s="10">
        <v>0</v>
      </c>
      <c r="Q854" s="10">
        <v>0</v>
      </c>
      <c r="R854" s="10">
        <v>4827</v>
      </c>
      <c r="S854" s="10">
        <v>0</v>
      </c>
      <c r="T854" s="10">
        <v>4827</v>
      </c>
      <c r="U854" s="10">
        <v>0</v>
      </c>
      <c r="V854" s="10">
        <v>4827</v>
      </c>
      <c r="W854" s="10">
        <v>-4827</v>
      </c>
      <c r="X854" s="10" t="s">
        <v>1688</v>
      </c>
      <c r="Y854" s="10">
        <v>10499</v>
      </c>
      <c r="Z854" s="10">
        <v>0</v>
      </c>
      <c r="AA854" s="10">
        <v>0</v>
      </c>
      <c r="AB854" s="10">
        <v>0</v>
      </c>
      <c r="AC854" s="10">
        <v>0</v>
      </c>
      <c r="AD854" s="10">
        <v>0</v>
      </c>
      <c r="AE854" s="10">
        <v>0</v>
      </c>
      <c r="AF854" s="10">
        <v>0</v>
      </c>
      <c r="AG854" s="10">
        <v>10499</v>
      </c>
      <c r="AH854" s="10"/>
      <c r="AL854" s="24"/>
    </row>
    <row r="855" spans="1:40" x14ac:dyDescent="0.25">
      <c r="A855" s="7" t="s">
        <v>1689</v>
      </c>
      <c r="B855" s="7" t="s">
        <v>1690</v>
      </c>
      <c r="C855" s="8" t="s">
        <v>278</v>
      </c>
      <c r="D855" s="9"/>
      <c r="E855" s="9"/>
      <c r="F855" s="9"/>
      <c r="G855" s="10">
        <v>0</v>
      </c>
      <c r="H855" s="10">
        <v>0</v>
      </c>
      <c r="I855" s="10">
        <v>8072</v>
      </c>
      <c r="J855" s="10">
        <v>0</v>
      </c>
      <c r="K855" s="10">
        <v>7057</v>
      </c>
      <c r="L855" s="10">
        <v>8614</v>
      </c>
      <c r="M855" s="10">
        <v>7290</v>
      </c>
      <c r="N855" s="10">
        <v>5740.25</v>
      </c>
      <c r="O855" s="10">
        <v>0</v>
      </c>
      <c r="P855" s="10">
        <v>0</v>
      </c>
      <c r="Q855" s="10">
        <v>0</v>
      </c>
      <c r="R855" s="10">
        <v>8072</v>
      </c>
      <c r="S855" s="10">
        <v>0</v>
      </c>
      <c r="T855" s="10">
        <v>8072</v>
      </c>
      <c r="U855" s="10">
        <v>0</v>
      </c>
      <c r="V855" s="10">
        <v>8072</v>
      </c>
      <c r="W855" s="10">
        <v>-8072</v>
      </c>
      <c r="X855" s="10">
        <v>0</v>
      </c>
      <c r="Y855" s="10">
        <v>0</v>
      </c>
      <c r="Z855" s="10">
        <v>0</v>
      </c>
      <c r="AA855" s="10">
        <v>0</v>
      </c>
      <c r="AB855" s="10">
        <v>0</v>
      </c>
      <c r="AC855" s="10">
        <v>0</v>
      </c>
      <c r="AD855" s="10">
        <v>0</v>
      </c>
      <c r="AE855" s="10">
        <v>0</v>
      </c>
      <c r="AF855" s="10">
        <v>0</v>
      </c>
      <c r="AG855" s="10">
        <v>0</v>
      </c>
      <c r="AH855" s="10"/>
      <c r="AL855" s="24"/>
    </row>
    <row r="856" spans="1:40" x14ac:dyDescent="0.25">
      <c r="A856" s="7" t="s">
        <v>1691</v>
      </c>
      <c r="B856" s="7" t="s">
        <v>1692</v>
      </c>
      <c r="C856" s="8" t="s">
        <v>167</v>
      </c>
      <c r="D856" s="9"/>
      <c r="E856" s="9"/>
      <c r="F856" s="9"/>
      <c r="G856" s="10">
        <v>0</v>
      </c>
      <c r="H856" s="10">
        <v>525</v>
      </c>
      <c r="I856" s="10">
        <v>674</v>
      </c>
      <c r="J856" s="10">
        <v>3042</v>
      </c>
      <c r="K856" s="10">
        <v>127783</v>
      </c>
      <c r="L856" s="10">
        <v>1133</v>
      </c>
      <c r="M856" s="10">
        <v>419</v>
      </c>
      <c r="N856" s="10">
        <v>33094.25</v>
      </c>
      <c r="O856" s="10">
        <v>525</v>
      </c>
      <c r="P856" s="10">
        <v>0</v>
      </c>
      <c r="Q856" s="10">
        <v>525</v>
      </c>
      <c r="R856" s="10">
        <v>674</v>
      </c>
      <c r="S856" s="10">
        <v>0</v>
      </c>
      <c r="T856" s="10">
        <v>674</v>
      </c>
      <c r="U856" s="10">
        <v>0</v>
      </c>
      <c r="V856" s="10">
        <v>674</v>
      </c>
      <c r="W856" s="10">
        <v>-149</v>
      </c>
      <c r="X856" s="10">
        <v>0</v>
      </c>
      <c r="Y856" s="10">
        <v>525</v>
      </c>
      <c r="Z856" s="10">
        <v>0</v>
      </c>
      <c r="AA856" s="10">
        <v>0</v>
      </c>
      <c r="AB856" s="10">
        <v>0</v>
      </c>
      <c r="AC856" s="10">
        <v>0</v>
      </c>
      <c r="AD856" s="10">
        <v>0</v>
      </c>
      <c r="AE856" s="10">
        <v>0</v>
      </c>
      <c r="AF856" s="10">
        <v>0</v>
      </c>
      <c r="AG856" s="10">
        <v>0</v>
      </c>
      <c r="AH856" s="10"/>
      <c r="AJ856" s="24">
        <f t="shared" ref="AJ856" si="608">(M856-L856)/L856</f>
        <v>-0.63018534863195053</v>
      </c>
      <c r="AK856" s="24">
        <f t="shared" ref="AK856" si="609">(O856-M856)/M856</f>
        <v>0.2529832935560859</v>
      </c>
      <c r="AL856" s="24">
        <f t="shared" ref="AL856" si="610">AG856/O856</f>
        <v>0</v>
      </c>
      <c r="AM856" s="24">
        <f t="shared" ref="AM856" si="611">(Y856-L856)/L856</f>
        <v>-0.53662842012356571</v>
      </c>
      <c r="AN856" s="24">
        <f t="shared" ref="AN856" si="612">AM856/3</f>
        <v>-0.17887614004118857</v>
      </c>
    </row>
    <row r="857" spans="1:40" x14ac:dyDescent="0.25">
      <c r="A857" s="7" t="s">
        <v>1693</v>
      </c>
      <c r="B857" s="7" t="s">
        <v>1694</v>
      </c>
      <c r="C857" s="8" t="s">
        <v>278</v>
      </c>
      <c r="D857" s="9"/>
      <c r="E857" s="9"/>
      <c r="F857" s="9"/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  <c r="AD857" s="10">
        <v>0</v>
      </c>
      <c r="AE857" s="10">
        <v>0</v>
      </c>
      <c r="AF857" s="10">
        <v>0</v>
      </c>
      <c r="AG857" s="10">
        <v>0</v>
      </c>
      <c r="AH857" s="10"/>
      <c r="AL857" s="24"/>
    </row>
    <row r="858" spans="1:40" x14ac:dyDescent="0.25">
      <c r="A858" s="7" t="s">
        <v>1695</v>
      </c>
      <c r="B858" s="7" t="s">
        <v>1696</v>
      </c>
      <c r="C858" s="8" t="s">
        <v>278</v>
      </c>
      <c r="D858" s="9"/>
      <c r="E858" s="9"/>
      <c r="F858" s="9"/>
      <c r="G858" s="10">
        <v>0</v>
      </c>
      <c r="H858" s="10">
        <v>0</v>
      </c>
      <c r="I858" s="10">
        <v>0</v>
      </c>
      <c r="J858" s="10">
        <v>57</v>
      </c>
      <c r="K858" s="10">
        <v>0</v>
      </c>
      <c r="L858" s="10">
        <v>0</v>
      </c>
      <c r="M858" s="10">
        <v>0</v>
      </c>
      <c r="N858" s="10">
        <v>14.25</v>
      </c>
      <c r="O858" s="10">
        <v>0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0</v>
      </c>
      <c r="W858" s="10">
        <v>0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  <c r="AD858" s="10">
        <v>0</v>
      </c>
      <c r="AE858" s="10">
        <v>0</v>
      </c>
      <c r="AF858" s="10">
        <v>0</v>
      </c>
      <c r="AG858" s="10">
        <v>0</v>
      </c>
      <c r="AH858" s="10"/>
      <c r="AL858" s="24"/>
    </row>
    <row r="859" spans="1:40" x14ac:dyDescent="0.25">
      <c r="A859" s="7" t="s">
        <v>1697</v>
      </c>
      <c r="B859" s="7" t="s">
        <v>1698</v>
      </c>
      <c r="C859" s="8" t="s">
        <v>278</v>
      </c>
      <c r="D859" s="9"/>
      <c r="E859" s="9"/>
      <c r="F859" s="9"/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/>
      <c r="AL859" s="24"/>
    </row>
    <row r="860" spans="1:40" x14ac:dyDescent="0.25">
      <c r="A860" s="7" t="s">
        <v>1699</v>
      </c>
      <c r="B860" s="7" t="s">
        <v>1700</v>
      </c>
      <c r="C860" s="8" t="s">
        <v>278</v>
      </c>
      <c r="D860" s="9"/>
      <c r="E860" s="9"/>
      <c r="F860" s="9"/>
      <c r="G860" s="10">
        <v>0</v>
      </c>
      <c r="H860" s="10">
        <v>0</v>
      </c>
      <c r="I860" s="10">
        <v>0</v>
      </c>
      <c r="J860" s="10">
        <v>969</v>
      </c>
      <c r="K860" s="10">
        <v>689</v>
      </c>
      <c r="L860" s="10">
        <v>958</v>
      </c>
      <c r="M860" s="10">
        <v>103</v>
      </c>
      <c r="N860" s="10">
        <v>679.75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0</v>
      </c>
      <c r="W860" s="10">
        <v>0</v>
      </c>
      <c r="X860" s="10">
        <v>0</v>
      </c>
      <c r="Y860" s="10">
        <v>0</v>
      </c>
      <c r="Z860" s="10">
        <v>0</v>
      </c>
      <c r="AA860" s="10">
        <v>0</v>
      </c>
      <c r="AB860" s="10">
        <v>0</v>
      </c>
      <c r="AC860" s="10">
        <v>0</v>
      </c>
      <c r="AD860" s="10">
        <v>0</v>
      </c>
      <c r="AE860" s="10">
        <v>0</v>
      </c>
      <c r="AF860" s="10">
        <v>0</v>
      </c>
      <c r="AG860" s="10">
        <v>0</v>
      </c>
      <c r="AH860" s="10"/>
      <c r="AL860" s="24"/>
    </row>
    <row r="861" spans="1:40" x14ac:dyDescent="0.25">
      <c r="A861" s="7" t="s">
        <v>1701</v>
      </c>
      <c r="B861" s="7" t="s">
        <v>1702</v>
      </c>
      <c r="C861" s="8" t="s">
        <v>167</v>
      </c>
      <c r="D861" s="9"/>
      <c r="E861" s="9"/>
      <c r="F861" s="9"/>
      <c r="G861" s="10">
        <v>0</v>
      </c>
      <c r="H861" s="10">
        <v>7826</v>
      </c>
      <c r="I861" s="10">
        <v>5335</v>
      </c>
      <c r="J861" s="10">
        <v>9542</v>
      </c>
      <c r="K861" s="10">
        <v>4742</v>
      </c>
      <c r="L861" s="10">
        <v>5219</v>
      </c>
      <c r="M861" s="10">
        <v>6079</v>
      </c>
      <c r="N861" s="10">
        <v>6395.5</v>
      </c>
      <c r="O861" s="10">
        <v>4200</v>
      </c>
      <c r="P861" s="10">
        <v>0</v>
      </c>
      <c r="Q861" s="10">
        <v>4200</v>
      </c>
      <c r="R861" s="10">
        <v>6800</v>
      </c>
      <c r="S861" s="10">
        <v>0</v>
      </c>
      <c r="T861" s="10">
        <v>6800</v>
      </c>
      <c r="U861" s="10">
        <v>0</v>
      </c>
      <c r="V861" s="10">
        <v>6800</v>
      </c>
      <c r="W861" s="10">
        <v>-2600</v>
      </c>
      <c r="X861" s="10">
        <v>0</v>
      </c>
      <c r="Y861" s="10">
        <v>7826</v>
      </c>
      <c r="Z861" s="10">
        <v>0</v>
      </c>
      <c r="AA861" s="10">
        <v>0</v>
      </c>
      <c r="AB861" s="10">
        <v>0</v>
      </c>
      <c r="AC861" s="10">
        <v>0</v>
      </c>
      <c r="AD861" s="10">
        <v>0</v>
      </c>
      <c r="AE861" s="10">
        <v>0</v>
      </c>
      <c r="AF861" s="10">
        <v>0</v>
      </c>
      <c r="AG861" s="10">
        <v>3626</v>
      </c>
      <c r="AH861" s="10"/>
      <c r="AJ861" s="24">
        <f t="shared" ref="AJ861:AJ862" si="613">(M861-L861)/L861</f>
        <v>0.16478252538800536</v>
      </c>
      <c r="AK861" s="24">
        <f t="shared" ref="AK861:AK862" si="614">(O861-M861)/M861</f>
        <v>-0.30909689093600923</v>
      </c>
      <c r="AL861" s="24">
        <f t="shared" ref="AL861:AL862" si="615">AG861/O861</f>
        <v>0.86333333333333329</v>
      </c>
      <c r="AM861" s="24">
        <f t="shared" ref="AM861:AM862" si="616">(Y861-L861)/L861</f>
        <v>0.4995209810308488</v>
      </c>
      <c r="AN861" s="24">
        <f t="shared" ref="AN861:AN862" si="617">AM861/3</f>
        <v>0.1665069936769496</v>
      </c>
    </row>
    <row r="862" spans="1:40" x14ac:dyDescent="0.25">
      <c r="A862" s="7" t="s">
        <v>1703</v>
      </c>
      <c r="B862" s="7" t="s">
        <v>1704</v>
      </c>
      <c r="C862" s="8" t="s">
        <v>278</v>
      </c>
      <c r="D862" s="9"/>
      <c r="E862" s="9"/>
      <c r="F862" s="9"/>
      <c r="G862" s="10">
        <v>0</v>
      </c>
      <c r="H862" s="10">
        <v>66000</v>
      </c>
      <c r="I862" s="10">
        <v>145238</v>
      </c>
      <c r="J862" s="10">
        <v>55823</v>
      </c>
      <c r="K862" s="10">
        <v>78104</v>
      </c>
      <c r="L862" s="10">
        <v>71628</v>
      </c>
      <c r="M862" s="10">
        <v>72990</v>
      </c>
      <c r="N862" s="10">
        <v>69636.25</v>
      </c>
      <c r="O862" s="10">
        <v>114230</v>
      </c>
      <c r="P862" s="10">
        <v>90000</v>
      </c>
      <c r="Q862" s="10">
        <v>204230</v>
      </c>
      <c r="R862" s="10">
        <v>138738</v>
      </c>
      <c r="S862" s="10">
        <v>6500</v>
      </c>
      <c r="T862" s="10">
        <v>145238</v>
      </c>
      <c r="U862" s="10">
        <v>0</v>
      </c>
      <c r="V862" s="10">
        <v>145238</v>
      </c>
      <c r="W862" s="10">
        <v>58992</v>
      </c>
      <c r="X862" s="10" t="s">
        <v>1705</v>
      </c>
      <c r="Y862" s="10">
        <v>66000</v>
      </c>
      <c r="Z862" s="10">
        <v>0</v>
      </c>
      <c r="AA862" s="10">
        <v>0</v>
      </c>
      <c r="AB862" s="10">
        <v>0</v>
      </c>
      <c r="AC862" s="10">
        <v>0</v>
      </c>
      <c r="AD862" s="10">
        <v>0</v>
      </c>
      <c r="AE862" s="10">
        <v>0</v>
      </c>
      <c r="AF862" s="10">
        <v>0</v>
      </c>
      <c r="AG862" s="10">
        <v>-48230</v>
      </c>
      <c r="AH862" s="10"/>
      <c r="AJ862" s="24">
        <f t="shared" si="613"/>
        <v>1.9014910370246274E-2</v>
      </c>
      <c r="AK862" s="24">
        <f t="shared" si="614"/>
        <v>0.56500890532949721</v>
      </c>
      <c r="AL862" s="24">
        <f t="shared" si="615"/>
        <v>-0.42221833143657533</v>
      </c>
      <c r="AM862" s="24">
        <f t="shared" si="616"/>
        <v>-7.8572625230356838E-2</v>
      </c>
      <c r="AN862" s="24">
        <f t="shared" si="617"/>
        <v>-2.6190875076785611E-2</v>
      </c>
    </row>
    <row r="863" spans="1:40" x14ac:dyDescent="0.25">
      <c r="A863" s="7" t="s">
        <v>1706</v>
      </c>
      <c r="B863" s="7" t="s">
        <v>1707</v>
      </c>
      <c r="C863" s="8" t="s">
        <v>167</v>
      </c>
      <c r="D863" s="9"/>
      <c r="E863" s="9"/>
      <c r="F863" s="9"/>
      <c r="G863" s="10">
        <v>0</v>
      </c>
      <c r="H863" s="10">
        <v>0</v>
      </c>
      <c r="I863" s="10">
        <v>0</v>
      </c>
      <c r="J863" s="10">
        <v>0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  <c r="AD863" s="10">
        <v>0</v>
      </c>
      <c r="AE863" s="10">
        <v>0</v>
      </c>
      <c r="AF863" s="10">
        <v>0</v>
      </c>
      <c r="AG863" s="10">
        <v>0</v>
      </c>
      <c r="AH863" s="10"/>
      <c r="AL863" s="24"/>
    </row>
    <row r="864" spans="1:40" x14ac:dyDescent="0.25">
      <c r="A864" s="12" t="s">
        <v>1708</v>
      </c>
      <c r="B864" s="13" t="s">
        <v>1709</v>
      </c>
      <c r="C864" s="13"/>
      <c r="D864" s="14">
        <v>0</v>
      </c>
      <c r="E864" s="14">
        <v>0</v>
      </c>
      <c r="F864" s="14">
        <v>0</v>
      </c>
      <c r="G864" s="14">
        <v>0</v>
      </c>
      <c r="H864" s="14">
        <v>226564</v>
      </c>
      <c r="I864" s="14">
        <v>198445</v>
      </c>
      <c r="J864" s="14">
        <v>188481</v>
      </c>
      <c r="K864" s="14">
        <v>270937</v>
      </c>
      <c r="L864" s="14">
        <v>150748</v>
      </c>
      <c r="M864" s="14">
        <v>131474</v>
      </c>
      <c r="N864" s="14">
        <v>185410</v>
      </c>
      <c r="O864" s="14">
        <v>154027</v>
      </c>
      <c r="P864" s="14">
        <v>90000</v>
      </c>
      <c r="Q864" s="14">
        <v>244027</v>
      </c>
      <c r="R864" s="14">
        <v>191192</v>
      </c>
      <c r="S864" s="14">
        <v>9032</v>
      </c>
      <c r="T864" s="14">
        <v>200224</v>
      </c>
      <c r="U864" s="14">
        <v>0</v>
      </c>
      <c r="V864" s="14">
        <v>200224</v>
      </c>
      <c r="W864" s="14">
        <v>43803</v>
      </c>
      <c r="X864" s="14">
        <v>0</v>
      </c>
      <c r="Y864" s="14">
        <v>226564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72537</v>
      </c>
      <c r="AH864" s="14">
        <v>0</v>
      </c>
      <c r="AJ864" s="27">
        <f t="shared" ref="AJ864:AJ865" si="618">(M864-L864)/L864</f>
        <v>-0.12785575928038848</v>
      </c>
      <c r="AK864" s="27">
        <f t="shared" ref="AK864:AK865" si="619">(O864-M864)/M864</f>
        <v>0.17153962000091272</v>
      </c>
      <c r="AL864" s="27">
        <f t="shared" ref="AL864:AL865" si="620">AG864/O864</f>
        <v>0.470936913657995</v>
      </c>
      <c r="AM864" s="27">
        <f t="shared" ref="AM864:AM865" si="621">(Y864-L864)/L864</f>
        <v>0.50293204553294235</v>
      </c>
      <c r="AN864" s="27">
        <f t="shared" ref="AN864:AN865" si="622">AM864/3</f>
        <v>0.16764401517764746</v>
      </c>
    </row>
    <row r="865" spans="1:40" ht="15.75" thickBot="1" x14ac:dyDescent="0.3">
      <c r="A865" s="15" t="s">
        <v>1710</v>
      </c>
      <c r="B865" s="16" t="s">
        <v>1711</v>
      </c>
      <c r="C865" s="16"/>
      <c r="D865" s="17">
        <v>0</v>
      </c>
      <c r="E865" s="17">
        <v>0</v>
      </c>
      <c r="F865" s="17">
        <v>0</v>
      </c>
      <c r="G865" s="17">
        <v>0</v>
      </c>
      <c r="H865" s="17">
        <v>1323054</v>
      </c>
      <c r="I865" s="17">
        <v>1613753</v>
      </c>
      <c r="J865" s="17">
        <v>891419</v>
      </c>
      <c r="K865" s="17">
        <v>1115122</v>
      </c>
      <c r="L865" s="17">
        <v>1169253</v>
      </c>
      <c r="M865" s="17">
        <v>1147759</v>
      </c>
      <c r="N865" s="17">
        <v>1080888.25</v>
      </c>
      <c r="O865" s="17">
        <v>1517448</v>
      </c>
      <c r="P865" s="17">
        <v>140220</v>
      </c>
      <c r="Q865" s="17">
        <v>1657668</v>
      </c>
      <c r="R865" s="17">
        <v>1436395</v>
      </c>
      <c r="S865" s="17">
        <v>27671</v>
      </c>
      <c r="T865" s="17">
        <v>1464066</v>
      </c>
      <c r="U865" s="17">
        <v>0</v>
      </c>
      <c r="V865" s="17">
        <v>1464066</v>
      </c>
      <c r="W865" s="17">
        <v>193602</v>
      </c>
      <c r="X865" s="17">
        <v>0</v>
      </c>
      <c r="Y865" s="17">
        <v>1323054</v>
      </c>
      <c r="Z865" s="17">
        <v>0</v>
      </c>
      <c r="AA865" s="17">
        <v>0</v>
      </c>
      <c r="AB865" s="17">
        <v>0</v>
      </c>
      <c r="AC865" s="17">
        <v>0</v>
      </c>
      <c r="AD865" s="17">
        <v>0</v>
      </c>
      <c r="AE865" s="17">
        <v>0</v>
      </c>
      <c r="AF865" s="17">
        <v>0</v>
      </c>
      <c r="AG865" s="17">
        <v>-194394</v>
      </c>
      <c r="AH865" s="17">
        <v>0</v>
      </c>
      <c r="AJ865" s="24">
        <f t="shared" si="618"/>
        <v>-1.8382676803052889E-2</v>
      </c>
      <c r="AK865" s="24">
        <f t="shared" si="619"/>
        <v>0.32209636343518105</v>
      </c>
      <c r="AL865" s="24">
        <f t="shared" si="620"/>
        <v>-0.12810587249118258</v>
      </c>
      <c r="AM865" s="24">
        <f t="shared" si="621"/>
        <v>0.13153782799787556</v>
      </c>
      <c r="AN865" s="24">
        <f t="shared" si="622"/>
        <v>4.3845942665958516E-2</v>
      </c>
    </row>
    <row r="866" spans="1:40" ht="15.75" thickTop="1" x14ac:dyDescent="0.25">
      <c r="A866" s="7" t="s">
        <v>1712</v>
      </c>
      <c r="B866" s="7" t="s">
        <v>1713</v>
      </c>
      <c r="C866" s="8" t="s">
        <v>219</v>
      </c>
      <c r="D866" s="9"/>
      <c r="E866" s="9"/>
      <c r="F866" s="9"/>
      <c r="G866" s="10">
        <v>0</v>
      </c>
      <c r="H866" s="10">
        <v>0</v>
      </c>
      <c r="I866" s="10">
        <v>0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0</v>
      </c>
      <c r="W866" s="10">
        <v>0</v>
      </c>
      <c r="X866" s="10" t="s">
        <v>1714</v>
      </c>
      <c r="Y866" s="10">
        <v>0</v>
      </c>
      <c r="Z866" s="10">
        <v>0</v>
      </c>
      <c r="AA866" s="10">
        <v>0</v>
      </c>
      <c r="AB866" s="10">
        <v>0</v>
      </c>
      <c r="AC866" s="10">
        <v>0</v>
      </c>
      <c r="AD866" s="10">
        <v>0</v>
      </c>
      <c r="AE866" s="10">
        <v>0</v>
      </c>
      <c r="AF866" s="10">
        <v>0</v>
      </c>
      <c r="AG866" s="10">
        <v>0</v>
      </c>
      <c r="AH866" s="10"/>
      <c r="AL866" s="24"/>
    </row>
    <row r="867" spans="1:40" x14ac:dyDescent="0.25">
      <c r="A867" s="12" t="s">
        <v>1715</v>
      </c>
      <c r="B867" s="13" t="s">
        <v>1716</v>
      </c>
      <c r="C867" s="13"/>
      <c r="D867" s="14">
        <v>0</v>
      </c>
      <c r="E867" s="14">
        <v>0</v>
      </c>
      <c r="F867" s="14">
        <v>0</v>
      </c>
      <c r="G867" s="14">
        <v>0</v>
      </c>
      <c r="H867" s="14">
        <v>0</v>
      </c>
      <c r="I867" s="14">
        <v>0</v>
      </c>
      <c r="J867" s="14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0</v>
      </c>
      <c r="AG867" s="14">
        <v>0</v>
      </c>
      <c r="AH867" s="14">
        <v>0</v>
      </c>
      <c r="AL867" s="24"/>
    </row>
    <row r="868" spans="1:40" ht="15.75" thickBot="1" x14ac:dyDescent="0.3">
      <c r="A868" s="15" t="s">
        <v>1717</v>
      </c>
      <c r="B868" s="16" t="s">
        <v>286</v>
      </c>
      <c r="C868" s="16"/>
      <c r="D868" s="17">
        <v>0</v>
      </c>
      <c r="E868" s="17">
        <v>0</v>
      </c>
      <c r="F868" s="17">
        <v>0</v>
      </c>
      <c r="G868" s="17">
        <v>0</v>
      </c>
      <c r="H868" s="17">
        <v>0</v>
      </c>
      <c r="I868" s="17">
        <v>0</v>
      </c>
      <c r="J868" s="17">
        <v>0</v>
      </c>
      <c r="K868" s="17">
        <v>0</v>
      </c>
      <c r="L868" s="17">
        <v>0</v>
      </c>
      <c r="M868" s="17">
        <v>0</v>
      </c>
      <c r="N868" s="17">
        <v>0</v>
      </c>
      <c r="O868" s="17">
        <v>0</v>
      </c>
      <c r="P868" s="17">
        <v>0</v>
      </c>
      <c r="Q868" s="17">
        <v>0</v>
      </c>
      <c r="R868" s="17">
        <v>0</v>
      </c>
      <c r="S868" s="17">
        <v>0</v>
      </c>
      <c r="T868" s="17">
        <v>0</v>
      </c>
      <c r="U868" s="17">
        <v>0</v>
      </c>
      <c r="V868" s="17">
        <v>0</v>
      </c>
      <c r="W868" s="17">
        <v>0</v>
      </c>
      <c r="X868" s="17">
        <v>0</v>
      </c>
      <c r="Y868" s="17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0</v>
      </c>
      <c r="AH868" s="17">
        <v>0</v>
      </c>
      <c r="AL868" s="24"/>
    </row>
    <row r="869" spans="1:40" ht="15.75" thickTop="1" x14ac:dyDescent="0.25">
      <c r="A869" s="7" t="s">
        <v>1718</v>
      </c>
      <c r="B869" s="7" t="s">
        <v>1719</v>
      </c>
      <c r="C869" s="8" t="s">
        <v>219</v>
      </c>
      <c r="D869" s="9"/>
      <c r="E869" s="9"/>
      <c r="F869" s="9"/>
      <c r="G869" s="10">
        <v>0</v>
      </c>
      <c r="H869" s="10">
        <v>0</v>
      </c>
      <c r="I869" s="10">
        <v>0</v>
      </c>
      <c r="J869" s="10">
        <v>14341</v>
      </c>
      <c r="K869" s="10">
        <v>30420</v>
      </c>
      <c r="L869" s="10">
        <v>12404</v>
      </c>
      <c r="M869" s="10">
        <v>13631</v>
      </c>
      <c r="N869" s="10">
        <v>17699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10">
        <v>0</v>
      </c>
      <c r="W869" s="10">
        <v>0</v>
      </c>
      <c r="X869" s="10" t="s">
        <v>1720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  <c r="AD869" s="10">
        <v>0</v>
      </c>
      <c r="AE869" s="10">
        <v>0</v>
      </c>
      <c r="AF869" s="10">
        <v>0</v>
      </c>
      <c r="AG869" s="10">
        <v>0</v>
      </c>
      <c r="AH869" s="10"/>
      <c r="AL869" s="24"/>
    </row>
    <row r="870" spans="1:40" x14ac:dyDescent="0.25">
      <c r="A870" s="7" t="s">
        <v>1721</v>
      </c>
      <c r="B870" s="7" t="s">
        <v>1722</v>
      </c>
      <c r="C870" s="8" t="s">
        <v>278</v>
      </c>
      <c r="D870" s="9"/>
      <c r="E870" s="9"/>
      <c r="F870" s="9"/>
      <c r="G870" s="10">
        <v>0</v>
      </c>
      <c r="H870" s="10">
        <v>0</v>
      </c>
      <c r="I870" s="10">
        <v>0</v>
      </c>
      <c r="J870" s="10">
        <v>0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10">
        <v>0</v>
      </c>
      <c r="X870" s="10">
        <v>0</v>
      </c>
      <c r="Y870" s="10">
        <v>0</v>
      </c>
      <c r="Z870" s="10">
        <v>0</v>
      </c>
      <c r="AA870" s="10">
        <v>0</v>
      </c>
      <c r="AB870" s="10">
        <v>0</v>
      </c>
      <c r="AC870" s="10">
        <v>0</v>
      </c>
      <c r="AD870" s="10">
        <v>0</v>
      </c>
      <c r="AE870" s="10">
        <v>0</v>
      </c>
      <c r="AF870" s="10">
        <v>0</v>
      </c>
      <c r="AG870" s="10">
        <v>0</v>
      </c>
      <c r="AH870" s="10"/>
      <c r="AL870" s="24"/>
    </row>
    <row r="871" spans="1:40" x14ac:dyDescent="0.25">
      <c r="A871" s="12" t="s">
        <v>1723</v>
      </c>
      <c r="B871" s="13" t="s">
        <v>1724</v>
      </c>
      <c r="C871" s="13"/>
      <c r="D871" s="14">
        <v>0</v>
      </c>
      <c r="E871" s="14">
        <v>0</v>
      </c>
      <c r="F871" s="14">
        <v>0</v>
      </c>
      <c r="G871" s="14">
        <v>0</v>
      </c>
      <c r="H871" s="14">
        <v>0</v>
      </c>
      <c r="I871" s="14">
        <v>0</v>
      </c>
      <c r="J871" s="14">
        <v>14341</v>
      </c>
      <c r="K871" s="14">
        <v>30420</v>
      </c>
      <c r="L871" s="14">
        <v>12404</v>
      </c>
      <c r="M871" s="14">
        <v>13631</v>
      </c>
      <c r="N871" s="14">
        <v>17699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  <c r="AF871" s="14">
        <v>0</v>
      </c>
      <c r="AG871" s="14">
        <v>0</v>
      </c>
      <c r="AH871" s="14">
        <v>0</v>
      </c>
      <c r="AL871" s="24"/>
    </row>
    <row r="872" spans="1:40" x14ac:dyDescent="0.25">
      <c r="A872" s="12" t="s">
        <v>1725</v>
      </c>
      <c r="B872" s="13" t="s">
        <v>286</v>
      </c>
      <c r="C872" s="13"/>
      <c r="D872" s="14">
        <v>0</v>
      </c>
      <c r="E872" s="14">
        <v>0</v>
      </c>
      <c r="F872" s="14">
        <v>0</v>
      </c>
      <c r="G872" s="14">
        <v>0</v>
      </c>
      <c r="H872" s="14">
        <v>0</v>
      </c>
      <c r="I872" s="14">
        <v>0</v>
      </c>
      <c r="J872" s="14">
        <v>14341</v>
      </c>
      <c r="K872" s="14">
        <v>30420</v>
      </c>
      <c r="L872" s="14">
        <v>12404</v>
      </c>
      <c r="M872" s="14">
        <v>13631</v>
      </c>
      <c r="N872" s="14">
        <v>17699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4">
        <v>0</v>
      </c>
      <c r="AH872" s="14">
        <v>0</v>
      </c>
      <c r="AL872" s="24"/>
    </row>
    <row r="873" spans="1:40" ht="15.75" thickBot="1" x14ac:dyDescent="0.3">
      <c r="A873" s="15" t="s">
        <v>1726</v>
      </c>
      <c r="B873" s="16" t="s">
        <v>1727</v>
      </c>
      <c r="C873" s="16"/>
      <c r="D873" s="17">
        <v>0</v>
      </c>
      <c r="E873" s="17">
        <v>0</v>
      </c>
      <c r="F873" s="17">
        <v>0</v>
      </c>
      <c r="G873" s="17">
        <v>0</v>
      </c>
      <c r="H873" s="17">
        <v>1323054</v>
      </c>
      <c r="I873" s="17">
        <v>1613753</v>
      </c>
      <c r="J873" s="17">
        <v>905760</v>
      </c>
      <c r="K873" s="17">
        <v>1145542</v>
      </c>
      <c r="L873" s="17">
        <v>1181657</v>
      </c>
      <c r="M873" s="17">
        <v>1161390</v>
      </c>
      <c r="N873" s="17">
        <v>1098587.25</v>
      </c>
      <c r="O873" s="17">
        <v>1517448</v>
      </c>
      <c r="P873" s="17">
        <v>140220</v>
      </c>
      <c r="Q873" s="17">
        <v>1657668</v>
      </c>
      <c r="R873" s="17">
        <v>1436395</v>
      </c>
      <c r="S873" s="17">
        <v>27671</v>
      </c>
      <c r="T873" s="17">
        <v>1464066</v>
      </c>
      <c r="U873" s="17">
        <v>0</v>
      </c>
      <c r="V873" s="17">
        <v>1464066</v>
      </c>
      <c r="W873" s="17">
        <v>193602</v>
      </c>
      <c r="X873" s="17">
        <v>0</v>
      </c>
      <c r="Y873" s="17">
        <v>1323054</v>
      </c>
      <c r="Z873" s="17">
        <v>0</v>
      </c>
      <c r="AA873" s="17">
        <v>0</v>
      </c>
      <c r="AB873" s="17">
        <v>0</v>
      </c>
      <c r="AC873" s="17">
        <v>0</v>
      </c>
      <c r="AD873" s="17">
        <v>0</v>
      </c>
      <c r="AE873" s="17">
        <v>0</v>
      </c>
      <c r="AF873" s="17">
        <v>0</v>
      </c>
      <c r="AG873" s="17">
        <v>-194394</v>
      </c>
      <c r="AH873" s="17">
        <v>0</v>
      </c>
      <c r="AJ873" s="24">
        <f t="shared" ref="AJ873:AJ875" si="623">(M873-L873)/L873</f>
        <v>-1.7151339178797232E-2</v>
      </c>
      <c r="AK873" s="24">
        <f t="shared" ref="AK873:AK875" si="624">(O873-M873)/M873</f>
        <v>0.30657918528659622</v>
      </c>
      <c r="AL873" s="24">
        <f t="shared" ref="AL873:AL875" si="625">AG873/O873</f>
        <v>-0.12810587249118258</v>
      </c>
      <c r="AM873" s="24">
        <f t="shared" ref="AM873:AM875" si="626">(Y873-L873)/L873</f>
        <v>0.11965993515884897</v>
      </c>
      <c r="AN873" s="24">
        <f t="shared" ref="AN873:AN875" si="627">AM873/3</f>
        <v>3.9886645052949657E-2</v>
      </c>
    </row>
    <row r="874" spans="1:40" ht="15.75" thickTop="1" x14ac:dyDescent="0.25">
      <c r="A874" s="7" t="s">
        <v>1728</v>
      </c>
      <c r="B874" s="7" t="s">
        <v>1729</v>
      </c>
      <c r="C874" s="8" t="s">
        <v>324</v>
      </c>
      <c r="D874" s="9"/>
      <c r="E874" s="9"/>
      <c r="F874" s="9"/>
      <c r="G874" s="10">
        <v>0</v>
      </c>
      <c r="H874" s="10">
        <v>133835</v>
      </c>
      <c r="I874" s="10">
        <v>75866</v>
      </c>
      <c r="J874" s="10">
        <v>104830</v>
      </c>
      <c r="K874" s="10">
        <v>125508</v>
      </c>
      <c r="L874" s="10">
        <v>120957</v>
      </c>
      <c r="M874" s="10">
        <v>101845</v>
      </c>
      <c r="N874" s="10">
        <v>113285</v>
      </c>
      <c r="O874" s="10">
        <v>148823</v>
      </c>
      <c r="P874" s="10">
        <v>-4945</v>
      </c>
      <c r="Q874" s="10">
        <v>143878</v>
      </c>
      <c r="R874" s="10">
        <v>75866</v>
      </c>
      <c r="S874" s="10">
        <v>0</v>
      </c>
      <c r="T874" s="10">
        <v>75866</v>
      </c>
      <c r="U874" s="10">
        <v>0</v>
      </c>
      <c r="V874" s="10">
        <v>75866</v>
      </c>
      <c r="W874" s="10">
        <v>68012</v>
      </c>
      <c r="X874" s="10">
        <v>0</v>
      </c>
      <c r="Y874" s="10">
        <v>133835</v>
      </c>
      <c r="Z874" s="10">
        <v>0</v>
      </c>
      <c r="AA874" s="10">
        <v>0</v>
      </c>
      <c r="AB874" s="10">
        <v>0</v>
      </c>
      <c r="AC874" s="10">
        <v>0</v>
      </c>
      <c r="AD874" s="10">
        <v>0</v>
      </c>
      <c r="AE874" s="10">
        <v>0</v>
      </c>
      <c r="AF874" s="10">
        <v>0</v>
      </c>
      <c r="AG874" s="10">
        <v>-14988</v>
      </c>
      <c r="AH874" s="10"/>
      <c r="AJ874" s="24">
        <f t="shared" si="623"/>
        <v>-0.1580065643162446</v>
      </c>
      <c r="AK874" s="24">
        <f t="shared" si="624"/>
        <v>0.46126957631695226</v>
      </c>
      <c r="AL874" s="24">
        <f t="shared" si="625"/>
        <v>-0.10071023968069452</v>
      </c>
      <c r="AM874" s="24">
        <f t="shared" si="626"/>
        <v>0.1064675876551171</v>
      </c>
      <c r="AN874" s="24">
        <f t="shared" si="627"/>
        <v>3.5489195885039036E-2</v>
      </c>
    </row>
    <row r="875" spans="1:40" x14ac:dyDescent="0.25">
      <c r="A875" s="7" t="s">
        <v>1730</v>
      </c>
      <c r="B875" s="7" t="s">
        <v>1731</v>
      </c>
      <c r="C875" s="8" t="s">
        <v>324</v>
      </c>
      <c r="D875" s="9"/>
      <c r="E875" s="9"/>
      <c r="F875" s="9"/>
      <c r="G875" s="10">
        <v>0</v>
      </c>
      <c r="H875" s="10">
        <v>160</v>
      </c>
      <c r="I875" s="10">
        <v>0</v>
      </c>
      <c r="J875" s="10">
        <v>0</v>
      </c>
      <c r="K875" s="10">
        <v>0</v>
      </c>
      <c r="L875" s="10">
        <v>0</v>
      </c>
      <c r="M875" s="10">
        <v>0</v>
      </c>
      <c r="N875" s="10">
        <v>0</v>
      </c>
      <c r="O875" s="10">
        <v>160</v>
      </c>
      <c r="P875" s="10">
        <v>0</v>
      </c>
      <c r="Q875" s="10">
        <v>160</v>
      </c>
      <c r="R875" s="10">
        <v>0</v>
      </c>
      <c r="S875" s="10">
        <v>0</v>
      </c>
      <c r="T875" s="10">
        <v>0</v>
      </c>
      <c r="U875" s="10">
        <v>0</v>
      </c>
      <c r="V875" s="10">
        <v>0</v>
      </c>
      <c r="W875" s="10">
        <v>160</v>
      </c>
      <c r="X875" s="10">
        <v>0</v>
      </c>
      <c r="Y875" s="10">
        <v>160</v>
      </c>
      <c r="Z875" s="10">
        <v>0</v>
      </c>
      <c r="AA875" s="10">
        <v>0</v>
      </c>
      <c r="AB875" s="10">
        <v>0</v>
      </c>
      <c r="AC875" s="10">
        <v>0</v>
      </c>
      <c r="AD875" s="10">
        <v>0</v>
      </c>
      <c r="AE875" s="10">
        <v>0</v>
      </c>
      <c r="AF875" s="10">
        <v>0</v>
      </c>
      <c r="AG875" s="10">
        <v>0</v>
      </c>
      <c r="AH875" s="10"/>
      <c r="AJ875" s="24" t="e">
        <f t="shared" si="623"/>
        <v>#DIV/0!</v>
      </c>
      <c r="AK875" s="24" t="e">
        <f t="shared" si="624"/>
        <v>#DIV/0!</v>
      </c>
      <c r="AL875" s="24">
        <f t="shared" si="625"/>
        <v>0</v>
      </c>
      <c r="AM875" s="24" t="e">
        <f t="shared" si="626"/>
        <v>#DIV/0!</v>
      </c>
      <c r="AN875" s="24" t="e">
        <f t="shared" si="627"/>
        <v>#DIV/0!</v>
      </c>
    </row>
    <row r="876" spans="1:40" x14ac:dyDescent="0.25">
      <c r="A876" s="7" t="s">
        <v>1732</v>
      </c>
      <c r="B876" s="7" t="s">
        <v>1733</v>
      </c>
      <c r="C876" s="8" t="s">
        <v>324</v>
      </c>
      <c r="D876" s="9"/>
      <c r="E876" s="9"/>
      <c r="F876" s="9"/>
      <c r="G876" s="10">
        <v>0</v>
      </c>
      <c r="H876" s="10">
        <v>0</v>
      </c>
      <c r="I876" s="10">
        <v>0</v>
      </c>
      <c r="J876" s="10">
        <v>423</v>
      </c>
      <c r="K876" s="10">
        <v>82</v>
      </c>
      <c r="L876" s="10">
        <v>36</v>
      </c>
      <c r="M876" s="10">
        <v>27</v>
      </c>
      <c r="N876" s="10">
        <v>142</v>
      </c>
      <c r="O876" s="10">
        <v>0</v>
      </c>
      <c r="P876" s="10">
        <v>0</v>
      </c>
      <c r="Q876" s="10">
        <v>0</v>
      </c>
      <c r="R876" s="10">
        <v>0</v>
      </c>
      <c r="S876" s="10">
        <v>0</v>
      </c>
      <c r="T876" s="10">
        <v>0</v>
      </c>
      <c r="U876" s="10">
        <v>0</v>
      </c>
      <c r="V876" s="10">
        <v>0</v>
      </c>
      <c r="W876" s="10">
        <v>0</v>
      </c>
      <c r="X876" s="10">
        <v>0</v>
      </c>
      <c r="Y876" s="10">
        <v>0</v>
      </c>
      <c r="Z876" s="10">
        <v>0</v>
      </c>
      <c r="AA876" s="10">
        <v>0</v>
      </c>
      <c r="AB876" s="10">
        <v>0</v>
      </c>
      <c r="AC876" s="10">
        <v>0</v>
      </c>
      <c r="AD876" s="10">
        <v>0</v>
      </c>
      <c r="AE876" s="10">
        <v>0</v>
      </c>
      <c r="AF876" s="10">
        <v>0</v>
      </c>
      <c r="AG876" s="10">
        <v>0</v>
      </c>
      <c r="AH876" s="10"/>
      <c r="AL876" s="24"/>
    </row>
    <row r="877" spans="1:40" x14ac:dyDescent="0.25">
      <c r="A877" s="7" t="s">
        <v>1734</v>
      </c>
      <c r="B877" s="7" t="s">
        <v>1735</v>
      </c>
      <c r="C877" s="8" t="s">
        <v>324</v>
      </c>
      <c r="D877" s="9"/>
      <c r="E877" s="9"/>
      <c r="F877" s="9"/>
      <c r="G877" s="10">
        <v>0</v>
      </c>
      <c r="H877" s="10">
        <v>500</v>
      </c>
      <c r="I877" s="10">
        <v>2791</v>
      </c>
      <c r="J877" s="10">
        <v>6690</v>
      </c>
      <c r="K877" s="10">
        <v>3880</v>
      </c>
      <c r="L877" s="10">
        <v>6316</v>
      </c>
      <c r="M877" s="10">
        <v>5440</v>
      </c>
      <c r="N877" s="10">
        <v>5581.5</v>
      </c>
      <c r="O877" s="10">
        <v>500</v>
      </c>
      <c r="P877" s="10">
        <v>0</v>
      </c>
      <c r="Q877" s="10">
        <v>500</v>
      </c>
      <c r="R877" s="10">
        <v>2791</v>
      </c>
      <c r="S877" s="10">
        <v>0</v>
      </c>
      <c r="T877" s="10">
        <v>2791</v>
      </c>
      <c r="U877" s="10">
        <v>0</v>
      </c>
      <c r="V877" s="10">
        <v>2791</v>
      </c>
      <c r="W877" s="10">
        <v>-2291</v>
      </c>
      <c r="X877" s="10">
        <v>0</v>
      </c>
      <c r="Y877" s="10">
        <v>500</v>
      </c>
      <c r="Z877" s="10">
        <v>0</v>
      </c>
      <c r="AA877" s="10">
        <v>0</v>
      </c>
      <c r="AB877" s="10">
        <v>0</v>
      </c>
      <c r="AC877" s="10">
        <v>0</v>
      </c>
      <c r="AD877" s="10">
        <v>0</v>
      </c>
      <c r="AE877" s="10">
        <v>0</v>
      </c>
      <c r="AF877" s="10">
        <v>0</v>
      </c>
      <c r="AG877" s="10">
        <v>0</v>
      </c>
      <c r="AH877" s="10"/>
      <c r="AJ877" s="24">
        <f t="shared" ref="AJ877:AJ878" si="628">(M877-L877)/L877</f>
        <v>-0.13869537682077265</v>
      </c>
      <c r="AK877" s="24">
        <f t="shared" ref="AK877:AK878" si="629">(O877-M877)/M877</f>
        <v>-0.90808823529411764</v>
      </c>
      <c r="AL877" s="24">
        <f t="shared" ref="AL877:AL878" si="630">AG877/O877</f>
        <v>0</v>
      </c>
      <c r="AM877" s="24">
        <f t="shared" ref="AM877:AM878" si="631">(Y877-L877)/L877</f>
        <v>-0.92083597213426216</v>
      </c>
      <c r="AN877" s="24">
        <f t="shared" ref="AN877:AN878" si="632">AM877/3</f>
        <v>-0.30694532404475405</v>
      </c>
    </row>
    <row r="878" spans="1:40" x14ac:dyDescent="0.25">
      <c r="A878" s="7" t="s">
        <v>1736</v>
      </c>
      <c r="B878" s="7" t="s">
        <v>500</v>
      </c>
      <c r="C878" s="8" t="s">
        <v>324</v>
      </c>
      <c r="D878" s="9"/>
      <c r="E878" s="9"/>
      <c r="F878" s="9"/>
      <c r="G878" s="10">
        <v>0</v>
      </c>
      <c r="H878" s="10">
        <v>30171</v>
      </c>
      <c r="I878" s="10">
        <v>-97</v>
      </c>
      <c r="J878" s="10">
        <v>1545</v>
      </c>
      <c r="K878" s="10">
        <v>-1882</v>
      </c>
      <c r="L878" s="10">
        <v>1410</v>
      </c>
      <c r="M878" s="10">
        <v>-1154</v>
      </c>
      <c r="N878" s="10">
        <v>-20.25</v>
      </c>
      <c r="O878" s="10">
        <v>33421</v>
      </c>
      <c r="P878" s="10">
        <v>0</v>
      </c>
      <c r="Q878" s="10">
        <v>33421</v>
      </c>
      <c r="R878" s="10">
        <v>-97</v>
      </c>
      <c r="S878" s="10">
        <v>0</v>
      </c>
      <c r="T878" s="10">
        <v>-97</v>
      </c>
      <c r="U878" s="10">
        <v>0</v>
      </c>
      <c r="V878" s="10">
        <v>-97</v>
      </c>
      <c r="W878" s="10">
        <v>33518</v>
      </c>
      <c r="X878" s="10">
        <v>0</v>
      </c>
      <c r="Y878" s="10">
        <v>30171</v>
      </c>
      <c r="Z878" s="10">
        <v>0</v>
      </c>
      <c r="AA878" s="10">
        <v>0</v>
      </c>
      <c r="AB878" s="10">
        <v>0</v>
      </c>
      <c r="AC878" s="10">
        <v>0</v>
      </c>
      <c r="AD878" s="10">
        <v>0</v>
      </c>
      <c r="AE878" s="10">
        <v>0</v>
      </c>
      <c r="AF878" s="10">
        <v>0</v>
      </c>
      <c r="AG878" s="10">
        <v>-3250</v>
      </c>
      <c r="AH878" s="10"/>
      <c r="AJ878" s="24">
        <f t="shared" si="628"/>
        <v>-1.8184397163120567</v>
      </c>
      <c r="AK878" s="24">
        <f t="shared" si="629"/>
        <v>-29.961005199306758</v>
      </c>
      <c r="AL878" s="24">
        <f t="shared" si="630"/>
        <v>-9.724424762873643E-2</v>
      </c>
      <c r="AM878" s="24">
        <f t="shared" si="631"/>
        <v>20.397872340425533</v>
      </c>
      <c r="AN878" s="24">
        <f t="shared" si="632"/>
        <v>6.7992907801418445</v>
      </c>
    </row>
    <row r="879" spans="1:40" x14ac:dyDescent="0.25">
      <c r="A879" s="19" t="s">
        <v>1737</v>
      </c>
      <c r="B879" s="19" t="s">
        <v>1738</v>
      </c>
      <c r="C879" s="8" t="s">
        <v>324</v>
      </c>
      <c r="D879" s="9"/>
      <c r="E879" s="9"/>
      <c r="F879" s="9"/>
      <c r="G879" s="10">
        <v>0</v>
      </c>
      <c r="H879" s="10">
        <v>0</v>
      </c>
      <c r="I879" s="10">
        <v>0</v>
      </c>
      <c r="J879" s="10">
        <v>2788</v>
      </c>
      <c r="K879" s="10">
        <v>3977</v>
      </c>
      <c r="L879" s="10">
        <v>5301</v>
      </c>
      <c r="M879" s="10">
        <v>3643</v>
      </c>
      <c r="N879" s="10">
        <v>3927.25</v>
      </c>
      <c r="O879" s="10">
        <v>0</v>
      </c>
      <c r="P879" s="10">
        <v>0</v>
      </c>
      <c r="Q879" s="10">
        <v>0</v>
      </c>
      <c r="R879" s="10">
        <v>3222</v>
      </c>
      <c r="S879" s="10">
        <v>0</v>
      </c>
      <c r="T879" s="10">
        <v>3222</v>
      </c>
      <c r="U879" s="10">
        <v>0</v>
      </c>
      <c r="V879" s="10">
        <v>3222</v>
      </c>
      <c r="W879" s="10">
        <v>-3222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  <c r="AD879" s="10">
        <v>0</v>
      </c>
      <c r="AE879" s="10">
        <v>0</v>
      </c>
      <c r="AF879" s="10">
        <v>0</v>
      </c>
      <c r="AG879" s="10">
        <v>0</v>
      </c>
      <c r="AH879" s="10"/>
      <c r="AL879" s="24"/>
    </row>
    <row r="880" spans="1:40" x14ac:dyDescent="0.25">
      <c r="A880" s="19" t="s">
        <v>1739</v>
      </c>
      <c r="B880" s="19" t="s">
        <v>504</v>
      </c>
      <c r="C880" s="8" t="s">
        <v>324</v>
      </c>
      <c r="D880" s="9"/>
      <c r="E880" s="9"/>
      <c r="F880" s="9"/>
      <c r="G880" s="10">
        <v>0</v>
      </c>
      <c r="H880" s="10">
        <v>0</v>
      </c>
      <c r="I880" s="10">
        <v>0</v>
      </c>
      <c r="J880" s="10">
        <v>6173</v>
      </c>
      <c r="K880" s="10">
        <v>7835</v>
      </c>
      <c r="L880" s="10">
        <v>7826</v>
      </c>
      <c r="M880" s="10">
        <v>6904</v>
      </c>
      <c r="N880" s="10">
        <v>7184.5</v>
      </c>
      <c r="O880" s="10">
        <v>0</v>
      </c>
      <c r="P880" s="10">
        <v>0</v>
      </c>
      <c r="Q880" s="10">
        <v>0</v>
      </c>
      <c r="R880" s="10">
        <v>5041</v>
      </c>
      <c r="S880" s="10">
        <v>0</v>
      </c>
      <c r="T880" s="10">
        <v>5041</v>
      </c>
      <c r="U880" s="10">
        <v>0</v>
      </c>
      <c r="V880" s="10">
        <v>5041</v>
      </c>
      <c r="W880" s="10">
        <v>-5041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  <c r="AD880" s="10">
        <v>0</v>
      </c>
      <c r="AE880" s="10">
        <v>0</v>
      </c>
      <c r="AF880" s="10">
        <v>0</v>
      </c>
      <c r="AG880" s="10">
        <v>0</v>
      </c>
      <c r="AH880" s="10"/>
      <c r="AL880" s="24"/>
    </row>
    <row r="881" spans="1:40" x14ac:dyDescent="0.25">
      <c r="A881" s="19" t="s">
        <v>1740</v>
      </c>
      <c r="B881" s="19" t="s">
        <v>506</v>
      </c>
      <c r="C881" s="8" t="s">
        <v>324</v>
      </c>
      <c r="D881" s="9"/>
      <c r="E881" s="9"/>
      <c r="F881" s="9"/>
      <c r="G881" s="10">
        <v>0</v>
      </c>
      <c r="H881" s="10">
        <v>0</v>
      </c>
      <c r="I881" s="10">
        <v>0</v>
      </c>
      <c r="J881" s="10">
        <v>1587</v>
      </c>
      <c r="K881" s="10">
        <v>1907</v>
      </c>
      <c r="L881" s="10">
        <v>1796</v>
      </c>
      <c r="M881" s="10">
        <v>1753</v>
      </c>
      <c r="N881" s="10">
        <v>1760.75</v>
      </c>
      <c r="O881" s="10">
        <v>0</v>
      </c>
      <c r="P881" s="10">
        <v>0</v>
      </c>
      <c r="Q881" s="10">
        <v>0</v>
      </c>
      <c r="R881" s="10">
        <v>1212</v>
      </c>
      <c r="S881" s="10">
        <v>0</v>
      </c>
      <c r="T881" s="10">
        <v>1212</v>
      </c>
      <c r="U881" s="10">
        <v>0</v>
      </c>
      <c r="V881" s="10">
        <v>1212</v>
      </c>
      <c r="W881" s="10">
        <v>-1212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  <c r="AD881" s="10">
        <v>0</v>
      </c>
      <c r="AE881" s="10">
        <v>0</v>
      </c>
      <c r="AF881" s="10">
        <v>0</v>
      </c>
      <c r="AG881" s="10">
        <v>0</v>
      </c>
      <c r="AH881" s="10"/>
      <c r="AL881" s="24"/>
    </row>
    <row r="882" spans="1:40" x14ac:dyDescent="0.25">
      <c r="A882" s="19" t="s">
        <v>1741</v>
      </c>
      <c r="B882" s="19" t="s">
        <v>1742</v>
      </c>
      <c r="C882" s="8" t="s">
        <v>324</v>
      </c>
      <c r="D882" s="9"/>
      <c r="E882" s="9"/>
      <c r="F882" s="9"/>
      <c r="G882" s="10">
        <v>0</v>
      </c>
      <c r="H882" s="10">
        <v>0</v>
      </c>
      <c r="I882" s="10">
        <v>0</v>
      </c>
      <c r="J882" s="10">
        <v>747</v>
      </c>
      <c r="K882" s="10">
        <v>922</v>
      </c>
      <c r="L882" s="10">
        <v>864</v>
      </c>
      <c r="M882" s="10">
        <v>768</v>
      </c>
      <c r="N882" s="10">
        <v>825.25</v>
      </c>
      <c r="O882" s="10">
        <v>0</v>
      </c>
      <c r="P882" s="10">
        <v>0</v>
      </c>
      <c r="Q882" s="10">
        <v>0</v>
      </c>
      <c r="R882" s="10">
        <v>544</v>
      </c>
      <c r="S882" s="10">
        <v>0</v>
      </c>
      <c r="T882" s="10">
        <v>544</v>
      </c>
      <c r="U882" s="10">
        <v>0</v>
      </c>
      <c r="V882" s="10">
        <v>544</v>
      </c>
      <c r="W882" s="10">
        <v>-544</v>
      </c>
      <c r="X882" s="10">
        <v>0</v>
      </c>
      <c r="Y882" s="10">
        <v>0</v>
      </c>
      <c r="Z882" s="10">
        <v>0</v>
      </c>
      <c r="AA882" s="10">
        <v>0</v>
      </c>
      <c r="AB882" s="10">
        <v>0</v>
      </c>
      <c r="AC882" s="10">
        <v>0</v>
      </c>
      <c r="AD882" s="10">
        <v>0</v>
      </c>
      <c r="AE882" s="10">
        <v>0</v>
      </c>
      <c r="AF882" s="10">
        <v>0</v>
      </c>
      <c r="AG882" s="10">
        <v>0</v>
      </c>
      <c r="AH882" s="10"/>
      <c r="AL882" s="24"/>
    </row>
    <row r="883" spans="1:40" x14ac:dyDescent="0.25">
      <c r="A883" s="19" t="s">
        <v>1743</v>
      </c>
      <c r="B883" s="19" t="s">
        <v>510</v>
      </c>
      <c r="C883" s="8" t="s">
        <v>324</v>
      </c>
      <c r="D883" s="9"/>
      <c r="E883" s="9"/>
      <c r="F883" s="9"/>
      <c r="G883" s="10">
        <v>0</v>
      </c>
      <c r="H883" s="10">
        <v>0</v>
      </c>
      <c r="I883" s="10">
        <v>0</v>
      </c>
      <c r="J883" s="10">
        <v>4782</v>
      </c>
      <c r="K883" s="10">
        <v>5902</v>
      </c>
      <c r="L883" s="10">
        <v>5576</v>
      </c>
      <c r="M883" s="10">
        <v>4908</v>
      </c>
      <c r="N883" s="10">
        <v>5292</v>
      </c>
      <c r="O883" s="10">
        <v>0</v>
      </c>
      <c r="P883" s="10">
        <v>0</v>
      </c>
      <c r="Q883" s="10">
        <v>0</v>
      </c>
      <c r="R883" s="10">
        <v>3597</v>
      </c>
      <c r="S883" s="10">
        <v>0</v>
      </c>
      <c r="T883" s="10">
        <v>3597</v>
      </c>
      <c r="U883" s="10">
        <v>0</v>
      </c>
      <c r="V883" s="10">
        <v>3597</v>
      </c>
      <c r="W883" s="10">
        <v>-3597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  <c r="AD883" s="10">
        <v>0</v>
      </c>
      <c r="AE883" s="10">
        <v>0</v>
      </c>
      <c r="AF883" s="10">
        <v>0</v>
      </c>
      <c r="AG883" s="10">
        <v>0</v>
      </c>
      <c r="AH883" s="10"/>
      <c r="AL883" s="24"/>
    </row>
    <row r="884" spans="1:40" x14ac:dyDescent="0.25">
      <c r="A884" s="19" t="s">
        <v>1744</v>
      </c>
      <c r="B884" s="19" t="s">
        <v>1745</v>
      </c>
      <c r="C884" s="8" t="s">
        <v>324</v>
      </c>
      <c r="D884" s="9"/>
      <c r="E884" s="9"/>
      <c r="F884" s="9"/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0</v>
      </c>
      <c r="T884" s="10">
        <v>0</v>
      </c>
      <c r="U884" s="10">
        <v>0</v>
      </c>
      <c r="V884" s="10">
        <v>0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0</v>
      </c>
      <c r="AC884" s="10">
        <v>0</v>
      </c>
      <c r="AD884" s="10">
        <v>0</v>
      </c>
      <c r="AE884" s="10">
        <v>0</v>
      </c>
      <c r="AF884" s="10">
        <v>0</v>
      </c>
      <c r="AG884" s="10">
        <v>0</v>
      </c>
      <c r="AH884" s="10"/>
      <c r="AL884" s="24"/>
    </row>
    <row r="885" spans="1:40" x14ac:dyDescent="0.25">
      <c r="A885" s="19" t="s">
        <v>1746</v>
      </c>
      <c r="B885" s="19" t="s">
        <v>514</v>
      </c>
      <c r="C885" s="8" t="s">
        <v>324</v>
      </c>
      <c r="D885" s="9"/>
      <c r="E885" s="9"/>
      <c r="F885" s="9"/>
      <c r="G885" s="10">
        <v>0</v>
      </c>
      <c r="H885" s="10">
        <v>0</v>
      </c>
      <c r="I885" s="10">
        <v>0</v>
      </c>
      <c r="J885" s="10">
        <v>3635</v>
      </c>
      <c r="K885" s="10">
        <v>3607</v>
      </c>
      <c r="L885" s="10">
        <v>2573</v>
      </c>
      <c r="M885" s="10">
        <v>134</v>
      </c>
      <c r="N885" s="10">
        <v>2487.25</v>
      </c>
      <c r="O885" s="10">
        <v>0</v>
      </c>
      <c r="P885" s="10">
        <v>0</v>
      </c>
      <c r="Q885" s="10">
        <v>0</v>
      </c>
      <c r="R885" s="10">
        <v>1241</v>
      </c>
      <c r="S885" s="10">
        <v>0</v>
      </c>
      <c r="T885" s="10">
        <v>1241</v>
      </c>
      <c r="U885" s="10">
        <v>0</v>
      </c>
      <c r="V885" s="10">
        <v>1241</v>
      </c>
      <c r="W885" s="10">
        <v>-1241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  <c r="AD885" s="10">
        <v>0</v>
      </c>
      <c r="AE885" s="10">
        <v>0</v>
      </c>
      <c r="AF885" s="10">
        <v>0</v>
      </c>
      <c r="AG885" s="10">
        <v>0</v>
      </c>
      <c r="AH885" s="10"/>
      <c r="AL885" s="24"/>
    </row>
    <row r="886" spans="1:40" x14ac:dyDescent="0.25">
      <c r="A886" s="19" t="s">
        <v>1747</v>
      </c>
      <c r="B886" s="19" t="s">
        <v>516</v>
      </c>
      <c r="C886" s="8" t="s">
        <v>324</v>
      </c>
      <c r="D886" s="9"/>
      <c r="E886" s="9"/>
      <c r="F886" s="9"/>
      <c r="G886" s="10">
        <v>0</v>
      </c>
      <c r="H886" s="10">
        <v>0</v>
      </c>
      <c r="I886" s="10">
        <v>0</v>
      </c>
      <c r="J886" s="10">
        <v>4022</v>
      </c>
      <c r="K886" s="10">
        <v>8048</v>
      </c>
      <c r="L886" s="10">
        <v>5586</v>
      </c>
      <c r="M886" s="10">
        <v>4680</v>
      </c>
      <c r="N886" s="10">
        <v>5584</v>
      </c>
      <c r="O886" s="10">
        <v>0</v>
      </c>
      <c r="P886" s="10">
        <v>0</v>
      </c>
      <c r="Q886" s="10">
        <v>0</v>
      </c>
      <c r="R886" s="10">
        <v>4755</v>
      </c>
      <c r="S886" s="10">
        <v>0</v>
      </c>
      <c r="T886" s="10">
        <v>4755</v>
      </c>
      <c r="U886" s="10">
        <v>0</v>
      </c>
      <c r="V886" s="10">
        <v>4755</v>
      </c>
      <c r="W886" s="10">
        <v>-4755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  <c r="AD886" s="10">
        <v>0</v>
      </c>
      <c r="AE886" s="10">
        <v>0</v>
      </c>
      <c r="AF886" s="10">
        <v>0</v>
      </c>
      <c r="AG886" s="10">
        <v>0</v>
      </c>
      <c r="AH886" s="10"/>
      <c r="AL886" s="24"/>
    </row>
    <row r="887" spans="1:40" x14ac:dyDescent="0.25">
      <c r="A887" s="7" t="s">
        <v>1748</v>
      </c>
      <c r="B887" s="7" t="s">
        <v>1749</v>
      </c>
      <c r="C887" s="8" t="s">
        <v>324</v>
      </c>
      <c r="D887" s="9"/>
      <c r="E887" s="9"/>
      <c r="F887" s="9"/>
      <c r="G887" s="10">
        <v>0</v>
      </c>
      <c r="H887" s="10">
        <v>105</v>
      </c>
      <c r="I887" s="10">
        <v>9</v>
      </c>
      <c r="J887" s="10">
        <v>66</v>
      </c>
      <c r="K887" s="10">
        <v>452</v>
      </c>
      <c r="L887" s="10">
        <v>97</v>
      </c>
      <c r="M887" s="10">
        <v>282</v>
      </c>
      <c r="N887" s="10">
        <v>224.25</v>
      </c>
      <c r="O887" s="10">
        <v>105</v>
      </c>
      <c r="P887" s="10">
        <v>0</v>
      </c>
      <c r="Q887" s="10">
        <v>105</v>
      </c>
      <c r="R887" s="10">
        <v>9</v>
      </c>
      <c r="S887" s="10">
        <v>0</v>
      </c>
      <c r="T887" s="10">
        <v>9</v>
      </c>
      <c r="U887" s="10">
        <v>0</v>
      </c>
      <c r="V887" s="10">
        <v>9</v>
      </c>
      <c r="W887" s="10">
        <v>96</v>
      </c>
      <c r="X887" s="10">
        <v>0</v>
      </c>
      <c r="Y887" s="10">
        <v>105</v>
      </c>
      <c r="Z887" s="10">
        <v>0</v>
      </c>
      <c r="AA887" s="10">
        <v>0</v>
      </c>
      <c r="AB887" s="10">
        <v>0</v>
      </c>
      <c r="AC887" s="10">
        <v>0</v>
      </c>
      <c r="AD887" s="10">
        <v>0</v>
      </c>
      <c r="AE887" s="10">
        <v>0</v>
      </c>
      <c r="AF887" s="10">
        <v>0</v>
      </c>
      <c r="AG887" s="10">
        <v>0</v>
      </c>
      <c r="AH887" s="10"/>
      <c r="AJ887" s="24">
        <f t="shared" ref="AJ887" si="633">(M887-L887)/L887</f>
        <v>1.9072164948453609</v>
      </c>
      <c r="AK887" s="24">
        <f t="shared" ref="AK887" si="634">(O887-M887)/M887</f>
        <v>-0.62765957446808507</v>
      </c>
      <c r="AL887" s="24">
        <f t="shared" ref="AL887" si="635">AG887/O887</f>
        <v>0</v>
      </c>
      <c r="AM887" s="24">
        <f t="shared" ref="AM887" si="636">(Y887-L887)/L887</f>
        <v>8.247422680412371E-2</v>
      </c>
      <c r="AN887" s="24">
        <f t="shared" ref="AN887" si="637">AM887/3</f>
        <v>2.7491408934707903E-2</v>
      </c>
    </row>
    <row r="888" spans="1:40" x14ac:dyDescent="0.25">
      <c r="A888" s="7" t="s">
        <v>1750</v>
      </c>
      <c r="B888" s="7" t="s">
        <v>1751</v>
      </c>
      <c r="C888" s="8" t="s">
        <v>324</v>
      </c>
      <c r="D888" s="9"/>
      <c r="E888" s="9"/>
      <c r="F888" s="9"/>
      <c r="G888" s="10">
        <v>0</v>
      </c>
      <c r="H888" s="10">
        <v>0</v>
      </c>
      <c r="I888" s="10">
        <v>0</v>
      </c>
      <c r="J888" s="10">
        <v>422</v>
      </c>
      <c r="K888" s="10">
        <v>10</v>
      </c>
      <c r="L888" s="10">
        <v>314</v>
      </c>
      <c r="M888" s="10">
        <v>0</v>
      </c>
      <c r="N888" s="10">
        <v>186.5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0</v>
      </c>
      <c r="V888" s="10">
        <v>0</v>
      </c>
      <c r="W888" s="10">
        <v>0</v>
      </c>
      <c r="X888" s="10">
        <v>0</v>
      </c>
      <c r="Y888" s="10">
        <v>0</v>
      </c>
      <c r="Z888" s="10">
        <v>0</v>
      </c>
      <c r="AA888" s="10">
        <v>0</v>
      </c>
      <c r="AB888" s="10">
        <v>0</v>
      </c>
      <c r="AC888" s="10">
        <v>0</v>
      </c>
      <c r="AD888" s="10">
        <v>0</v>
      </c>
      <c r="AE888" s="10">
        <v>0</v>
      </c>
      <c r="AF888" s="10">
        <v>0</v>
      </c>
      <c r="AG888" s="10">
        <v>0</v>
      </c>
      <c r="AH888" s="10"/>
      <c r="AL888" s="24"/>
    </row>
    <row r="889" spans="1:40" x14ac:dyDescent="0.25">
      <c r="A889" s="7" t="s">
        <v>1752</v>
      </c>
      <c r="B889" s="7" t="s">
        <v>1753</v>
      </c>
      <c r="C889" s="8" t="s">
        <v>324</v>
      </c>
      <c r="D889" s="9"/>
      <c r="E889" s="9"/>
      <c r="F889" s="9"/>
      <c r="G889" s="10">
        <v>0</v>
      </c>
      <c r="H889" s="10">
        <v>1754</v>
      </c>
      <c r="I889" s="10">
        <v>1481</v>
      </c>
      <c r="J889" s="10">
        <v>3272</v>
      </c>
      <c r="K889" s="10">
        <v>2975</v>
      </c>
      <c r="L889" s="10">
        <v>2373</v>
      </c>
      <c r="M889" s="10">
        <v>1809</v>
      </c>
      <c r="N889" s="10">
        <v>2607.25</v>
      </c>
      <c r="O889" s="10">
        <v>2740</v>
      </c>
      <c r="P889" s="10">
        <v>-1760</v>
      </c>
      <c r="Q889" s="10">
        <v>980</v>
      </c>
      <c r="R889" s="10">
        <v>1481</v>
      </c>
      <c r="S889" s="10">
        <v>0</v>
      </c>
      <c r="T889" s="10">
        <v>1481</v>
      </c>
      <c r="U889" s="10">
        <v>0</v>
      </c>
      <c r="V889" s="10">
        <v>1481</v>
      </c>
      <c r="W889" s="10">
        <v>-501</v>
      </c>
      <c r="X889" s="10">
        <v>0</v>
      </c>
      <c r="Y889" s="10">
        <v>1754</v>
      </c>
      <c r="Z889" s="10">
        <v>0</v>
      </c>
      <c r="AA889" s="10">
        <v>0</v>
      </c>
      <c r="AB889" s="10">
        <v>0</v>
      </c>
      <c r="AC889" s="10">
        <v>0</v>
      </c>
      <c r="AD889" s="10">
        <v>0</v>
      </c>
      <c r="AE889" s="10">
        <v>0</v>
      </c>
      <c r="AF889" s="10">
        <v>0</v>
      </c>
      <c r="AG889" s="10">
        <v>-986</v>
      </c>
      <c r="AH889" s="10"/>
      <c r="AJ889" s="24">
        <f t="shared" ref="AJ889:AJ892" si="638">(M889-L889)/L889</f>
        <v>-0.23767383059418457</v>
      </c>
      <c r="AK889" s="24">
        <f t="shared" ref="AK889:AK892" si="639">(O889-M889)/M889</f>
        <v>0.51464897733554449</v>
      </c>
      <c r="AL889" s="24">
        <f t="shared" ref="AL889:AL892" si="640">AG889/O889</f>
        <v>-0.35985401459854016</v>
      </c>
      <c r="AM889" s="24">
        <f t="shared" ref="AM889:AM892" si="641">(Y889-L889)/L889</f>
        <v>-0.2608512431521281</v>
      </c>
      <c r="AN889" s="24">
        <f t="shared" ref="AN889:AN892" si="642">AM889/3</f>
        <v>-8.6950414384042704E-2</v>
      </c>
    </row>
    <row r="890" spans="1:40" x14ac:dyDescent="0.25">
      <c r="A890" s="7" t="s">
        <v>1754</v>
      </c>
      <c r="B890" s="7" t="s">
        <v>1755</v>
      </c>
      <c r="C890" s="8" t="s">
        <v>324</v>
      </c>
      <c r="D890" s="9"/>
      <c r="E890" s="9"/>
      <c r="F890" s="9"/>
      <c r="G890" s="10">
        <v>0</v>
      </c>
      <c r="H890" s="10">
        <v>630</v>
      </c>
      <c r="I890" s="10">
        <v>415</v>
      </c>
      <c r="J890" s="10">
        <v>80</v>
      </c>
      <c r="K890" s="10">
        <v>785</v>
      </c>
      <c r="L890" s="10">
        <v>1499</v>
      </c>
      <c r="M890" s="10">
        <v>425</v>
      </c>
      <c r="N890" s="10">
        <v>697.25</v>
      </c>
      <c r="O890" s="10">
        <v>630</v>
      </c>
      <c r="P890" s="10">
        <v>0</v>
      </c>
      <c r="Q890" s="10">
        <v>630</v>
      </c>
      <c r="R890" s="10">
        <v>415</v>
      </c>
      <c r="S890" s="10">
        <v>0</v>
      </c>
      <c r="T890" s="10">
        <v>415</v>
      </c>
      <c r="U890" s="10">
        <v>0</v>
      </c>
      <c r="V890" s="10">
        <v>415</v>
      </c>
      <c r="W890" s="10">
        <v>215</v>
      </c>
      <c r="X890" s="10">
        <v>0</v>
      </c>
      <c r="Y890" s="10">
        <v>630</v>
      </c>
      <c r="Z890" s="10">
        <v>0</v>
      </c>
      <c r="AA890" s="10">
        <v>0</v>
      </c>
      <c r="AB890" s="10">
        <v>0</v>
      </c>
      <c r="AC890" s="10">
        <v>0</v>
      </c>
      <c r="AD890" s="10">
        <v>0</v>
      </c>
      <c r="AE890" s="10">
        <v>0</v>
      </c>
      <c r="AF890" s="10">
        <v>0</v>
      </c>
      <c r="AG890" s="10">
        <v>0</v>
      </c>
      <c r="AH890" s="10"/>
      <c r="AJ890" s="24">
        <f t="shared" si="638"/>
        <v>-0.71647765176784528</v>
      </c>
      <c r="AK890" s="24">
        <f t="shared" si="639"/>
        <v>0.4823529411764706</v>
      </c>
      <c r="AL890" s="24">
        <f t="shared" si="640"/>
        <v>0</v>
      </c>
      <c r="AM890" s="24">
        <f t="shared" si="641"/>
        <v>-0.57971981320880583</v>
      </c>
      <c r="AN890" s="24">
        <f t="shared" si="642"/>
        <v>-0.1932399377362686</v>
      </c>
    </row>
    <row r="891" spans="1:40" x14ac:dyDescent="0.25">
      <c r="A891" s="7" t="s">
        <v>1756</v>
      </c>
      <c r="B891" s="7" t="s">
        <v>1757</v>
      </c>
      <c r="C891" s="8" t="s">
        <v>324</v>
      </c>
      <c r="D891" s="9"/>
      <c r="E891" s="9"/>
      <c r="F891" s="9"/>
      <c r="G891" s="10">
        <v>0</v>
      </c>
      <c r="H891" s="10">
        <v>378</v>
      </c>
      <c r="I891" s="10">
        <v>0</v>
      </c>
      <c r="J891" s="10">
        <v>0</v>
      </c>
      <c r="K891" s="10">
        <v>0</v>
      </c>
      <c r="L891" s="10">
        <v>0</v>
      </c>
      <c r="M891" s="10">
        <v>0</v>
      </c>
      <c r="N891" s="10">
        <v>0</v>
      </c>
      <c r="O891" s="10">
        <v>378</v>
      </c>
      <c r="P891" s="10">
        <v>0</v>
      </c>
      <c r="Q891" s="10">
        <v>378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10">
        <v>378</v>
      </c>
      <c r="X891" s="10">
        <v>0</v>
      </c>
      <c r="Y891" s="10">
        <v>378</v>
      </c>
      <c r="Z891" s="10">
        <v>0</v>
      </c>
      <c r="AA891" s="10">
        <v>0</v>
      </c>
      <c r="AB891" s="10">
        <v>0</v>
      </c>
      <c r="AC891" s="10">
        <v>0</v>
      </c>
      <c r="AD891" s="10">
        <v>0</v>
      </c>
      <c r="AE891" s="10">
        <v>0</v>
      </c>
      <c r="AF891" s="10">
        <v>0</v>
      </c>
      <c r="AG891" s="10">
        <v>0</v>
      </c>
      <c r="AH891" s="10"/>
      <c r="AJ891" s="24" t="e">
        <f t="shared" si="638"/>
        <v>#DIV/0!</v>
      </c>
      <c r="AK891" s="24" t="e">
        <f t="shared" si="639"/>
        <v>#DIV/0!</v>
      </c>
      <c r="AL891" s="24">
        <f t="shared" si="640"/>
        <v>0</v>
      </c>
      <c r="AM891" s="24" t="e">
        <f t="shared" si="641"/>
        <v>#DIV/0!</v>
      </c>
      <c r="AN891" s="24" t="e">
        <f t="shared" si="642"/>
        <v>#DIV/0!</v>
      </c>
    </row>
    <row r="892" spans="1:40" x14ac:dyDescent="0.25">
      <c r="A892" s="7" t="s">
        <v>1758</v>
      </c>
      <c r="B892" s="7" t="s">
        <v>1759</v>
      </c>
      <c r="C892" s="8" t="s">
        <v>324</v>
      </c>
      <c r="D892" s="9"/>
      <c r="E892" s="9"/>
      <c r="F892" s="9"/>
      <c r="G892" s="10">
        <v>0</v>
      </c>
      <c r="H892" s="10">
        <v>315</v>
      </c>
      <c r="I892" s="10">
        <v>0</v>
      </c>
      <c r="J892" s="10">
        <v>4305</v>
      </c>
      <c r="K892" s="10">
        <v>15790</v>
      </c>
      <c r="L892" s="10">
        <v>0</v>
      </c>
      <c r="M892" s="10">
        <v>1312</v>
      </c>
      <c r="N892" s="10">
        <v>5351.75</v>
      </c>
      <c r="O892" s="10">
        <v>315</v>
      </c>
      <c r="P892" s="10">
        <v>0</v>
      </c>
      <c r="Q892" s="10">
        <v>315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315</v>
      </c>
      <c r="X892" s="10">
        <v>0</v>
      </c>
      <c r="Y892" s="10">
        <v>315</v>
      </c>
      <c r="Z892" s="10">
        <v>0</v>
      </c>
      <c r="AA892" s="10">
        <v>0</v>
      </c>
      <c r="AB892" s="10">
        <v>0</v>
      </c>
      <c r="AC892" s="10">
        <v>0</v>
      </c>
      <c r="AD892" s="10">
        <v>0</v>
      </c>
      <c r="AE892" s="10">
        <v>0</v>
      </c>
      <c r="AF892" s="10">
        <v>0</v>
      </c>
      <c r="AG892" s="10">
        <v>0</v>
      </c>
      <c r="AH892" s="10"/>
      <c r="AJ892" s="24" t="e">
        <f t="shared" si="638"/>
        <v>#DIV/0!</v>
      </c>
      <c r="AK892" s="24">
        <f t="shared" si="639"/>
        <v>-0.75990853658536583</v>
      </c>
      <c r="AL892" s="24">
        <f t="shared" si="640"/>
        <v>0</v>
      </c>
      <c r="AM892" s="24" t="e">
        <f t="shared" si="641"/>
        <v>#DIV/0!</v>
      </c>
      <c r="AN892" s="24" t="e">
        <f t="shared" si="642"/>
        <v>#DIV/0!</v>
      </c>
    </row>
    <row r="893" spans="1:40" x14ac:dyDescent="0.25">
      <c r="A893" s="7" t="s">
        <v>1760</v>
      </c>
      <c r="B893" s="7" t="s">
        <v>1761</v>
      </c>
      <c r="C893" s="8" t="s">
        <v>324</v>
      </c>
      <c r="D893" s="9"/>
      <c r="E893" s="9"/>
      <c r="F893" s="9"/>
      <c r="G893" s="10">
        <v>0</v>
      </c>
      <c r="H893" s="10">
        <v>2100</v>
      </c>
      <c r="I893" s="10">
        <v>1193</v>
      </c>
      <c r="J893" s="10">
        <v>4407</v>
      </c>
      <c r="K893" s="10">
        <v>11390</v>
      </c>
      <c r="L893" s="10">
        <v>5115</v>
      </c>
      <c r="M893" s="10">
        <v>5660</v>
      </c>
      <c r="N893" s="10">
        <v>6643</v>
      </c>
      <c r="O893" s="10">
        <v>0</v>
      </c>
      <c r="P893" s="10">
        <v>1040</v>
      </c>
      <c r="Q893" s="10">
        <v>1040</v>
      </c>
      <c r="R893" s="10">
        <v>1193</v>
      </c>
      <c r="S893" s="10">
        <v>0</v>
      </c>
      <c r="T893" s="10">
        <v>1193</v>
      </c>
      <c r="U893" s="10">
        <v>0</v>
      </c>
      <c r="V893" s="10">
        <v>1193</v>
      </c>
      <c r="W893" s="10">
        <v>-153</v>
      </c>
      <c r="X893" s="10">
        <v>0</v>
      </c>
      <c r="Y893" s="10">
        <v>2100</v>
      </c>
      <c r="Z893" s="10">
        <v>0</v>
      </c>
      <c r="AA893" s="10">
        <v>0</v>
      </c>
      <c r="AB893" s="10">
        <v>0</v>
      </c>
      <c r="AC893" s="10">
        <v>0</v>
      </c>
      <c r="AD893" s="10">
        <v>0</v>
      </c>
      <c r="AE893" s="10">
        <v>0</v>
      </c>
      <c r="AF893" s="10">
        <v>0</v>
      </c>
      <c r="AG893" s="10">
        <v>2100</v>
      </c>
      <c r="AH893" s="10"/>
      <c r="AL893" s="24"/>
    </row>
    <row r="894" spans="1:40" x14ac:dyDescent="0.25">
      <c r="A894" s="7" t="s">
        <v>1762</v>
      </c>
      <c r="B894" s="7" t="s">
        <v>1763</v>
      </c>
      <c r="C894" s="8" t="s">
        <v>324</v>
      </c>
      <c r="D894" s="9"/>
      <c r="E894" s="9"/>
      <c r="F894" s="9"/>
      <c r="G894" s="10">
        <v>0</v>
      </c>
      <c r="H894" s="10">
        <v>0</v>
      </c>
      <c r="I894" s="10">
        <v>0</v>
      </c>
      <c r="J894" s="10">
        <v>500</v>
      </c>
      <c r="K894" s="10">
        <v>0</v>
      </c>
      <c r="L894" s="10">
        <v>0</v>
      </c>
      <c r="M894" s="10">
        <v>1543</v>
      </c>
      <c r="N894" s="10">
        <v>510.75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0</v>
      </c>
      <c r="U894" s="10">
        <v>0</v>
      </c>
      <c r="V894" s="10">
        <v>0</v>
      </c>
      <c r="W894" s="10">
        <v>0</v>
      </c>
      <c r="X894" s="10">
        <v>0</v>
      </c>
      <c r="Y894" s="10">
        <v>0</v>
      </c>
      <c r="Z894" s="10">
        <v>0</v>
      </c>
      <c r="AA894" s="10">
        <v>0</v>
      </c>
      <c r="AB894" s="10">
        <v>0</v>
      </c>
      <c r="AC894" s="10">
        <v>0</v>
      </c>
      <c r="AD894" s="10">
        <v>0</v>
      </c>
      <c r="AE894" s="10">
        <v>0</v>
      </c>
      <c r="AF894" s="10">
        <v>0</v>
      </c>
      <c r="AG894" s="10">
        <v>0</v>
      </c>
      <c r="AH894" s="10"/>
      <c r="AL894" s="24"/>
    </row>
    <row r="895" spans="1:40" x14ac:dyDescent="0.25">
      <c r="A895" s="7" t="s">
        <v>1764</v>
      </c>
      <c r="B895" s="7" t="s">
        <v>1765</v>
      </c>
      <c r="C895" s="8" t="s">
        <v>324</v>
      </c>
      <c r="D895" s="9"/>
      <c r="E895" s="9"/>
      <c r="F895" s="9"/>
      <c r="G895" s="10">
        <v>0</v>
      </c>
      <c r="H895" s="10">
        <v>787</v>
      </c>
      <c r="I895" s="10">
        <v>404</v>
      </c>
      <c r="J895" s="10">
        <v>105</v>
      </c>
      <c r="K895" s="10">
        <v>0</v>
      </c>
      <c r="L895" s="10">
        <v>0</v>
      </c>
      <c r="M895" s="10">
        <v>0</v>
      </c>
      <c r="N895" s="10">
        <v>26.25</v>
      </c>
      <c r="O895" s="10">
        <v>0</v>
      </c>
      <c r="P895" s="10">
        <v>405</v>
      </c>
      <c r="Q895" s="10">
        <v>405</v>
      </c>
      <c r="R895" s="10">
        <v>404</v>
      </c>
      <c r="S895" s="10">
        <v>0</v>
      </c>
      <c r="T895" s="10">
        <v>404</v>
      </c>
      <c r="U895" s="10">
        <v>0</v>
      </c>
      <c r="V895" s="10">
        <v>404</v>
      </c>
      <c r="W895" s="10">
        <v>1</v>
      </c>
      <c r="X895" s="10">
        <v>0</v>
      </c>
      <c r="Y895" s="10">
        <v>787</v>
      </c>
      <c r="Z895" s="10">
        <v>0</v>
      </c>
      <c r="AA895" s="10">
        <v>0</v>
      </c>
      <c r="AB895" s="10">
        <v>0</v>
      </c>
      <c r="AC895" s="10">
        <v>0</v>
      </c>
      <c r="AD895" s="10">
        <v>0</v>
      </c>
      <c r="AE895" s="10">
        <v>0</v>
      </c>
      <c r="AF895" s="10">
        <v>0</v>
      </c>
      <c r="AG895" s="10">
        <v>787</v>
      </c>
      <c r="AH895" s="10"/>
      <c r="AL895" s="24"/>
    </row>
    <row r="896" spans="1:40" x14ac:dyDescent="0.25">
      <c r="A896" s="7" t="s">
        <v>1766</v>
      </c>
      <c r="B896" s="7" t="s">
        <v>1767</v>
      </c>
      <c r="C896" s="8" t="s">
        <v>324</v>
      </c>
      <c r="D896" s="9"/>
      <c r="E896" s="9"/>
      <c r="F896" s="9"/>
      <c r="G896" s="10">
        <v>0</v>
      </c>
      <c r="H896" s="10">
        <v>18500</v>
      </c>
      <c r="I896" s="10">
        <v>18370</v>
      </c>
      <c r="J896" s="10">
        <v>15241</v>
      </c>
      <c r="K896" s="10">
        <v>14455</v>
      </c>
      <c r="L896" s="10">
        <v>15841</v>
      </c>
      <c r="M896" s="10">
        <v>14401</v>
      </c>
      <c r="N896" s="10">
        <v>14984.5</v>
      </c>
      <c r="O896" s="10">
        <v>14420</v>
      </c>
      <c r="P896" s="10">
        <v>0</v>
      </c>
      <c r="Q896" s="10">
        <v>14420</v>
      </c>
      <c r="R896" s="10">
        <v>18370</v>
      </c>
      <c r="S896" s="10">
        <v>0</v>
      </c>
      <c r="T896" s="10">
        <v>18370</v>
      </c>
      <c r="U896" s="10">
        <v>0</v>
      </c>
      <c r="V896" s="10">
        <v>18370</v>
      </c>
      <c r="W896" s="10">
        <v>-3950</v>
      </c>
      <c r="X896" s="10">
        <v>0</v>
      </c>
      <c r="Y896" s="10">
        <v>18500</v>
      </c>
      <c r="Z896" s="10">
        <v>0</v>
      </c>
      <c r="AA896" s="10">
        <v>0</v>
      </c>
      <c r="AB896" s="10">
        <v>0</v>
      </c>
      <c r="AC896" s="10">
        <v>0</v>
      </c>
      <c r="AD896" s="10">
        <v>0</v>
      </c>
      <c r="AE896" s="10">
        <v>0</v>
      </c>
      <c r="AF896" s="10">
        <v>0</v>
      </c>
      <c r="AG896" s="10">
        <v>4080</v>
      </c>
      <c r="AH896" s="10"/>
      <c r="AJ896" s="24">
        <f t="shared" ref="AJ896" si="643">(M896-L896)/L896</f>
        <v>-9.0903352061107251E-2</v>
      </c>
      <c r="AK896" s="24">
        <f t="shared" ref="AK896" si="644">(O896-M896)/M896</f>
        <v>1.3193528227206444E-3</v>
      </c>
      <c r="AL896" s="24">
        <f t="shared" ref="AL896" si="645">AG896/O896</f>
        <v>0.28294036061026351</v>
      </c>
      <c r="AM896" s="24">
        <f t="shared" ref="AM896" si="646">(Y896-L896)/L896</f>
        <v>0.16785556467394736</v>
      </c>
      <c r="AN896" s="24">
        <f t="shared" ref="AN896" si="647">AM896/3</f>
        <v>5.5951854891315787E-2</v>
      </c>
    </row>
    <row r="897" spans="1:40" x14ac:dyDescent="0.25">
      <c r="A897" s="7" t="s">
        <v>1768</v>
      </c>
      <c r="B897" s="7" t="s">
        <v>1769</v>
      </c>
      <c r="C897" s="8" t="s">
        <v>324</v>
      </c>
      <c r="D897" s="9"/>
      <c r="E897" s="9"/>
      <c r="F897" s="9"/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  <c r="AD897" s="10">
        <v>0</v>
      </c>
      <c r="AE897" s="10">
        <v>0</v>
      </c>
      <c r="AF897" s="10">
        <v>0</v>
      </c>
      <c r="AG897" s="10">
        <v>0</v>
      </c>
      <c r="AH897" s="10"/>
      <c r="AL897" s="24"/>
    </row>
    <row r="898" spans="1:40" x14ac:dyDescent="0.25">
      <c r="A898" s="7" t="s">
        <v>1770</v>
      </c>
      <c r="B898" s="7" t="s">
        <v>1771</v>
      </c>
      <c r="C898" s="8" t="s">
        <v>324</v>
      </c>
      <c r="D898" s="9"/>
      <c r="E898" s="9"/>
      <c r="F898" s="9"/>
      <c r="G898" s="10">
        <v>0</v>
      </c>
      <c r="H898" s="10">
        <v>551</v>
      </c>
      <c r="I898" s="10">
        <v>351</v>
      </c>
      <c r="J898" s="10">
        <v>636</v>
      </c>
      <c r="K898" s="10">
        <v>479</v>
      </c>
      <c r="L898" s="10">
        <v>214</v>
      </c>
      <c r="M898" s="10">
        <v>125</v>
      </c>
      <c r="N898" s="10">
        <v>363.5</v>
      </c>
      <c r="O898" s="10">
        <v>131</v>
      </c>
      <c r="P898" s="10">
        <v>0</v>
      </c>
      <c r="Q898" s="10">
        <v>131</v>
      </c>
      <c r="R898" s="10">
        <v>351</v>
      </c>
      <c r="S898" s="10">
        <v>0</v>
      </c>
      <c r="T898" s="10">
        <v>351</v>
      </c>
      <c r="U898" s="10">
        <v>0</v>
      </c>
      <c r="V898" s="10">
        <v>351</v>
      </c>
      <c r="W898" s="10">
        <v>-220</v>
      </c>
      <c r="X898" s="10">
        <v>0</v>
      </c>
      <c r="Y898" s="10">
        <v>551</v>
      </c>
      <c r="Z898" s="10">
        <v>0</v>
      </c>
      <c r="AA898" s="10">
        <v>0</v>
      </c>
      <c r="AB898" s="10">
        <v>0</v>
      </c>
      <c r="AC898" s="10">
        <v>0</v>
      </c>
      <c r="AD898" s="10">
        <v>0</v>
      </c>
      <c r="AE898" s="10">
        <v>0</v>
      </c>
      <c r="AF898" s="10">
        <v>0</v>
      </c>
      <c r="AG898" s="10">
        <v>420</v>
      </c>
      <c r="AH898" s="10"/>
      <c r="AJ898" s="24">
        <f t="shared" ref="AJ898:AJ900" si="648">(M898-L898)/L898</f>
        <v>-0.41588785046728971</v>
      </c>
      <c r="AK898" s="24">
        <f t="shared" ref="AK898:AK900" si="649">(O898-M898)/M898</f>
        <v>4.8000000000000001E-2</v>
      </c>
      <c r="AL898" s="24">
        <f t="shared" ref="AL898:AL900" si="650">AG898/O898</f>
        <v>3.2061068702290076</v>
      </c>
      <c r="AM898" s="24">
        <f t="shared" ref="AM898:AM900" si="651">(Y898-L898)/L898</f>
        <v>1.5747663551401869</v>
      </c>
      <c r="AN898" s="24">
        <f t="shared" ref="AN898:AN900" si="652">AM898/3</f>
        <v>0.52492211838006231</v>
      </c>
    </row>
    <row r="899" spans="1:40" x14ac:dyDescent="0.25">
      <c r="A899" s="7" t="s">
        <v>1772</v>
      </c>
      <c r="B899" s="7" t="s">
        <v>1773</v>
      </c>
      <c r="C899" s="8" t="s">
        <v>324</v>
      </c>
      <c r="D899" s="9"/>
      <c r="E899" s="9"/>
      <c r="F899" s="9"/>
      <c r="G899" s="10">
        <v>0</v>
      </c>
      <c r="H899" s="10">
        <v>3013</v>
      </c>
      <c r="I899" s="10">
        <v>3013</v>
      </c>
      <c r="J899" s="10">
        <v>20084</v>
      </c>
      <c r="K899" s="10">
        <v>20878</v>
      </c>
      <c r="L899" s="10">
        <v>14850</v>
      </c>
      <c r="M899" s="10">
        <v>14872</v>
      </c>
      <c r="N899" s="10">
        <v>17671</v>
      </c>
      <c r="O899" s="10">
        <v>2866</v>
      </c>
      <c r="P899" s="10">
        <v>0</v>
      </c>
      <c r="Q899" s="10">
        <v>2866</v>
      </c>
      <c r="R899" s="10">
        <v>2762</v>
      </c>
      <c r="S899" s="10">
        <v>251</v>
      </c>
      <c r="T899" s="10">
        <v>3013</v>
      </c>
      <c r="U899" s="10">
        <v>0</v>
      </c>
      <c r="V899" s="10">
        <v>3013</v>
      </c>
      <c r="W899" s="10">
        <v>-147</v>
      </c>
      <c r="X899" s="10">
        <v>0</v>
      </c>
      <c r="Y899" s="10">
        <v>3013</v>
      </c>
      <c r="Z899" s="10">
        <v>0</v>
      </c>
      <c r="AA899" s="10">
        <v>0</v>
      </c>
      <c r="AB899" s="10">
        <v>0</v>
      </c>
      <c r="AC899" s="10">
        <v>0</v>
      </c>
      <c r="AD899" s="10">
        <v>0</v>
      </c>
      <c r="AE899" s="10">
        <v>0</v>
      </c>
      <c r="AF899" s="10">
        <v>0</v>
      </c>
      <c r="AG899" s="10">
        <v>147</v>
      </c>
      <c r="AH899" s="10"/>
      <c r="AJ899" s="24">
        <f t="shared" si="648"/>
        <v>1.4814814814814814E-3</v>
      </c>
      <c r="AK899" s="24">
        <f t="shared" si="649"/>
        <v>-0.80728886498117269</v>
      </c>
      <c r="AL899" s="24">
        <f t="shared" si="650"/>
        <v>5.1290997906489881E-2</v>
      </c>
      <c r="AM899" s="24">
        <f t="shared" si="651"/>
        <v>-0.79710437710437709</v>
      </c>
      <c r="AN899" s="24">
        <f t="shared" si="652"/>
        <v>-0.26570145903479236</v>
      </c>
    </row>
    <row r="900" spans="1:40" x14ac:dyDescent="0.25">
      <c r="A900" s="7" t="s">
        <v>1774</v>
      </c>
      <c r="B900" s="7" t="s">
        <v>1775</v>
      </c>
      <c r="C900" s="8" t="s">
        <v>324</v>
      </c>
      <c r="D900" s="9"/>
      <c r="E900" s="9"/>
      <c r="F900" s="9"/>
      <c r="G900" s="10">
        <v>0</v>
      </c>
      <c r="H900" s="10">
        <v>52</v>
      </c>
      <c r="I900" s="10">
        <v>0</v>
      </c>
      <c r="J900" s="10">
        <v>0</v>
      </c>
      <c r="K900" s="10">
        <v>0</v>
      </c>
      <c r="L900" s="10">
        <v>0</v>
      </c>
      <c r="M900" s="10">
        <v>0</v>
      </c>
      <c r="N900" s="10">
        <v>0</v>
      </c>
      <c r="O900" s="10">
        <v>52</v>
      </c>
      <c r="P900" s="10">
        <v>0</v>
      </c>
      <c r="Q900" s="10">
        <v>52</v>
      </c>
      <c r="R900" s="10">
        <v>0</v>
      </c>
      <c r="S900" s="10">
        <v>0</v>
      </c>
      <c r="T900" s="10">
        <v>0</v>
      </c>
      <c r="U900" s="10">
        <v>0</v>
      </c>
      <c r="V900" s="10">
        <v>0</v>
      </c>
      <c r="W900" s="10">
        <v>52</v>
      </c>
      <c r="X900" s="10">
        <v>0</v>
      </c>
      <c r="Y900" s="10">
        <v>52</v>
      </c>
      <c r="Z900" s="10">
        <v>0</v>
      </c>
      <c r="AA900" s="10">
        <v>0</v>
      </c>
      <c r="AB900" s="10">
        <v>0</v>
      </c>
      <c r="AC900" s="10">
        <v>0</v>
      </c>
      <c r="AD900" s="10">
        <v>0</v>
      </c>
      <c r="AE900" s="10">
        <v>0</v>
      </c>
      <c r="AF900" s="10">
        <v>0</v>
      </c>
      <c r="AG900" s="10">
        <v>0</v>
      </c>
      <c r="AH900" s="10"/>
      <c r="AJ900" s="24" t="e">
        <f t="shared" si="648"/>
        <v>#DIV/0!</v>
      </c>
      <c r="AK900" s="24" t="e">
        <f t="shared" si="649"/>
        <v>#DIV/0!</v>
      </c>
      <c r="AL900" s="24">
        <f t="shared" si="650"/>
        <v>0</v>
      </c>
      <c r="AM900" s="24" t="e">
        <f t="shared" si="651"/>
        <v>#DIV/0!</v>
      </c>
      <c r="AN900" s="24" t="e">
        <f t="shared" si="652"/>
        <v>#DIV/0!</v>
      </c>
    </row>
    <row r="901" spans="1:40" x14ac:dyDescent="0.25">
      <c r="A901" s="7" t="s">
        <v>1776</v>
      </c>
      <c r="B901" s="7" t="s">
        <v>1777</v>
      </c>
      <c r="C901" s="8" t="s">
        <v>324</v>
      </c>
      <c r="D901" s="9"/>
      <c r="E901" s="9"/>
      <c r="F901" s="9"/>
      <c r="G901" s="10">
        <v>0</v>
      </c>
      <c r="H901" s="10">
        <v>0</v>
      </c>
      <c r="I901" s="10">
        <v>367</v>
      </c>
      <c r="J901" s="10">
        <v>885</v>
      </c>
      <c r="K901" s="10">
        <v>1707</v>
      </c>
      <c r="L901" s="10">
        <v>20797</v>
      </c>
      <c r="M901" s="10">
        <v>17501</v>
      </c>
      <c r="N901" s="10">
        <v>10222.5</v>
      </c>
      <c r="O901" s="10">
        <v>0</v>
      </c>
      <c r="P901" s="10">
        <v>0</v>
      </c>
      <c r="Q901" s="10">
        <v>0</v>
      </c>
      <c r="R901" s="10">
        <v>367</v>
      </c>
      <c r="S901" s="10">
        <v>0</v>
      </c>
      <c r="T901" s="10">
        <v>367</v>
      </c>
      <c r="U901" s="10">
        <v>0</v>
      </c>
      <c r="V901" s="10">
        <v>367</v>
      </c>
      <c r="W901" s="10">
        <v>-367</v>
      </c>
      <c r="X901" s="10">
        <v>0</v>
      </c>
      <c r="Y901" s="10">
        <v>0</v>
      </c>
      <c r="Z901" s="10">
        <v>0</v>
      </c>
      <c r="AA901" s="10">
        <v>0</v>
      </c>
      <c r="AB901" s="10">
        <v>0</v>
      </c>
      <c r="AC901" s="10">
        <v>0</v>
      </c>
      <c r="AD901" s="10">
        <v>0</v>
      </c>
      <c r="AE901" s="10">
        <v>0</v>
      </c>
      <c r="AF901" s="10">
        <v>0</v>
      </c>
      <c r="AG901" s="10">
        <v>0</v>
      </c>
      <c r="AH901" s="10"/>
      <c r="AL901" s="24"/>
    </row>
    <row r="902" spans="1:40" x14ac:dyDescent="0.25">
      <c r="A902" s="7" t="s">
        <v>1778</v>
      </c>
      <c r="B902" s="7" t="s">
        <v>1779</v>
      </c>
      <c r="C902" s="8" t="s">
        <v>324</v>
      </c>
      <c r="D902" s="9"/>
      <c r="E902" s="9"/>
      <c r="F902" s="9"/>
      <c r="G902" s="10">
        <v>0</v>
      </c>
      <c r="H902" s="10">
        <v>1050</v>
      </c>
      <c r="I902" s="10">
        <v>10016</v>
      </c>
      <c r="J902" s="10">
        <v>0</v>
      </c>
      <c r="K902" s="10">
        <v>4480</v>
      </c>
      <c r="L902" s="10">
        <v>936</v>
      </c>
      <c r="M902" s="10">
        <v>1575</v>
      </c>
      <c r="N902" s="10">
        <v>1747.75</v>
      </c>
      <c r="O902" s="10">
        <v>0</v>
      </c>
      <c r="P902" s="10">
        <v>3500</v>
      </c>
      <c r="Q902" s="10">
        <v>3500</v>
      </c>
      <c r="R902" s="10">
        <v>2646</v>
      </c>
      <c r="S902" s="10">
        <v>7370</v>
      </c>
      <c r="T902" s="10">
        <v>10016</v>
      </c>
      <c r="U902" s="10">
        <v>0</v>
      </c>
      <c r="V902" s="10">
        <v>10016</v>
      </c>
      <c r="W902" s="10">
        <v>-6516</v>
      </c>
      <c r="X902" s="10">
        <v>0</v>
      </c>
      <c r="Y902" s="10">
        <v>1050</v>
      </c>
      <c r="Z902" s="10">
        <v>0</v>
      </c>
      <c r="AA902" s="10">
        <v>0</v>
      </c>
      <c r="AB902" s="10">
        <v>0</v>
      </c>
      <c r="AC902" s="10">
        <v>0</v>
      </c>
      <c r="AD902" s="10">
        <v>0</v>
      </c>
      <c r="AE902" s="10">
        <v>0</v>
      </c>
      <c r="AF902" s="10">
        <v>0</v>
      </c>
      <c r="AG902" s="10">
        <v>1050</v>
      </c>
      <c r="AH902" s="10"/>
      <c r="AL902" s="24"/>
    </row>
    <row r="903" spans="1:40" x14ac:dyDescent="0.25">
      <c r="A903" s="7" t="s">
        <v>1780</v>
      </c>
      <c r="B903" s="7" t="s">
        <v>1781</v>
      </c>
      <c r="C903" s="8" t="s">
        <v>324</v>
      </c>
      <c r="D903" s="9"/>
      <c r="E903" s="9"/>
      <c r="F903" s="9"/>
      <c r="G903" s="10">
        <v>0</v>
      </c>
      <c r="H903" s="10">
        <v>0</v>
      </c>
      <c r="I903" s="10">
        <v>0</v>
      </c>
      <c r="J903" s="10">
        <v>0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0</v>
      </c>
      <c r="AC903" s="10">
        <v>0</v>
      </c>
      <c r="AD903" s="10">
        <v>0</v>
      </c>
      <c r="AE903" s="10">
        <v>0</v>
      </c>
      <c r="AF903" s="10">
        <v>0</v>
      </c>
      <c r="AG903" s="10">
        <v>0</v>
      </c>
      <c r="AH903" s="10"/>
      <c r="AL903" s="24"/>
    </row>
    <row r="904" spans="1:40" x14ac:dyDescent="0.25">
      <c r="A904" s="7" t="s">
        <v>1782</v>
      </c>
      <c r="B904" s="7" t="s">
        <v>1783</v>
      </c>
      <c r="C904" s="8" t="s">
        <v>324</v>
      </c>
      <c r="D904" s="9"/>
      <c r="E904" s="9"/>
      <c r="F904" s="9"/>
      <c r="G904" s="10">
        <v>0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0</v>
      </c>
      <c r="T904" s="10">
        <v>0</v>
      </c>
      <c r="U904" s="10">
        <v>0</v>
      </c>
      <c r="V904" s="10">
        <v>0</v>
      </c>
      <c r="W904" s="10">
        <v>0</v>
      </c>
      <c r="X904" s="10">
        <v>0</v>
      </c>
      <c r="Y904" s="10">
        <v>0</v>
      </c>
      <c r="Z904" s="10">
        <v>0</v>
      </c>
      <c r="AA904" s="10">
        <v>0</v>
      </c>
      <c r="AB904" s="10">
        <v>0</v>
      </c>
      <c r="AC904" s="10">
        <v>0</v>
      </c>
      <c r="AD904" s="10">
        <v>0</v>
      </c>
      <c r="AE904" s="10">
        <v>0</v>
      </c>
      <c r="AF904" s="10">
        <v>0</v>
      </c>
      <c r="AG904" s="10">
        <v>0</v>
      </c>
      <c r="AH904" s="10"/>
      <c r="AL904" s="24"/>
    </row>
    <row r="905" spans="1:40" x14ac:dyDescent="0.25">
      <c r="A905" s="7" t="s">
        <v>1784</v>
      </c>
      <c r="B905" s="7" t="s">
        <v>1785</v>
      </c>
      <c r="C905" s="8" t="s">
        <v>324</v>
      </c>
      <c r="D905" s="9"/>
      <c r="E905" s="9"/>
      <c r="F905" s="9"/>
      <c r="G905" s="10">
        <v>0</v>
      </c>
      <c r="H905" s="10">
        <v>4724</v>
      </c>
      <c r="I905" s="10">
        <v>0</v>
      </c>
      <c r="J905" s="10">
        <v>655</v>
      </c>
      <c r="K905" s="10">
        <v>1688</v>
      </c>
      <c r="L905" s="10">
        <v>0</v>
      </c>
      <c r="M905" s="10">
        <v>151</v>
      </c>
      <c r="N905" s="10">
        <v>623.5</v>
      </c>
      <c r="O905" s="10">
        <v>0</v>
      </c>
      <c r="P905" s="10">
        <v>0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0</v>
      </c>
      <c r="Y905" s="10">
        <v>4724</v>
      </c>
      <c r="Z905" s="10">
        <v>0</v>
      </c>
      <c r="AA905" s="10">
        <v>0</v>
      </c>
      <c r="AB905" s="10">
        <v>0</v>
      </c>
      <c r="AC905" s="10">
        <v>0</v>
      </c>
      <c r="AD905" s="10">
        <v>0</v>
      </c>
      <c r="AE905" s="10">
        <v>0</v>
      </c>
      <c r="AF905" s="10">
        <v>0</v>
      </c>
      <c r="AG905" s="10">
        <v>4724</v>
      </c>
      <c r="AH905" s="10"/>
      <c r="AL905" s="24"/>
    </row>
    <row r="906" spans="1:40" x14ac:dyDescent="0.25">
      <c r="A906" s="7" t="s">
        <v>1786</v>
      </c>
      <c r="B906" s="7" t="s">
        <v>1787</v>
      </c>
      <c r="C906" s="8" t="s">
        <v>324</v>
      </c>
      <c r="D906" s="9"/>
      <c r="E906" s="9"/>
      <c r="F906" s="9"/>
      <c r="G906" s="10">
        <v>0</v>
      </c>
      <c r="H906" s="10">
        <v>1050</v>
      </c>
      <c r="I906" s="10">
        <v>147</v>
      </c>
      <c r="J906" s="10">
        <v>448</v>
      </c>
      <c r="K906" s="10">
        <v>583</v>
      </c>
      <c r="L906" s="10">
        <v>708</v>
      </c>
      <c r="M906" s="10">
        <v>240</v>
      </c>
      <c r="N906" s="10">
        <v>494.75</v>
      </c>
      <c r="O906" s="10">
        <v>0</v>
      </c>
      <c r="P906" s="10">
        <v>0</v>
      </c>
      <c r="Q906" s="10">
        <v>0</v>
      </c>
      <c r="R906" s="10">
        <v>147</v>
      </c>
      <c r="S906" s="10">
        <v>0</v>
      </c>
      <c r="T906" s="10">
        <v>147</v>
      </c>
      <c r="U906" s="10">
        <v>0</v>
      </c>
      <c r="V906" s="10">
        <v>147</v>
      </c>
      <c r="W906" s="10">
        <v>-147</v>
      </c>
      <c r="X906" s="10">
        <v>0</v>
      </c>
      <c r="Y906" s="10">
        <v>1050</v>
      </c>
      <c r="Z906" s="10">
        <v>0</v>
      </c>
      <c r="AA906" s="10">
        <v>0</v>
      </c>
      <c r="AB906" s="10">
        <v>0</v>
      </c>
      <c r="AC906" s="10">
        <v>0</v>
      </c>
      <c r="AD906" s="10">
        <v>0</v>
      </c>
      <c r="AE906" s="10">
        <v>0</v>
      </c>
      <c r="AF906" s="10">
        <v>0</v>
      </c>
      <c r="AG906" s="10">
        <v>1050</v>
      </c>
      <c r="AH906" s="10"/>
      <c r="AL906" s="24"/>
    </row>
    <row r="907" spans="1:40" x14ac:dyDescent="0.25">
      <c r="A907" s="7" t="s">
        <v>1788</v>
      </c>
      <c r="B907" s="7" t="s">
        <v>1789</v>
      </c>
      <c r="C907" s="8" t="s">
        <v>324</v>
      </c>
      <c r="D907" s="9"/>
      <c r="E907" s="9"/>
      <c r="F907" s="9"/>
      <c r="G907" s="10">
        <v>0</v>
      </c>
      <c r="H907" s="10">
        <v>0</v>
      </c>
      <c r="I907" s="10">
        <v>0</v>
      </c>
      <c r="J907" s="10">
        <v>0</v>
      </c>
      <c r="K907" s="10">
        <v>59</v>
      </c>
      <c r="L907" s="10">
        <v>0</v>
      </c>
      <c r="M907" s="10">
        <v>0</v>
      </c>
      <c r="N907" s="10">
        <v>14.75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  <c r="AD907" s="10">
        <v>0</v>
      </c>
      <c r="AE907" s="10">
        <v>0</v>
      </c>
      <c r="AF907" s="10">
        <v>0</v>
      </c>
      <c r="AG907" s="10">
        <v>0</v>
      </c>
      <c r="AH907" s="10"/>
      <c r="AL907" s="24"/>
    </row>
    <row r="908" spans="1:40" x14ac:dyDescent="0.25">
      <c r="A908" s="7" t="s">
        <v>1790</v>
      </c>
      <c r="B908" s="7" t="s">
        <v>1791</v>
      </c>
      <c r="C908" s="8" t="s">
        <v>324</v>
      </c>
      <c r="D908" s="9"/>
      <c r="E908" s="9"/>
      <c r="F908" s="9"/>
      <c r="G908" s="10">
        <v>0</v>
      </c>
      <c r="H908" s="10">
        <v>0</v>
      </c>
      <c r="I908" s="10">
        <v>0</v>
      </c>
      <c r="J908" s="10">
        <v>451</v>
      </c>
      <c r="K908" s="10">
        <v>0</v>
      </c>
      <c r="L908" s="10">
        <v>0</v>
      </c>
      <c r="M908" s="10">
        <v>0</v>
      </c>
      <c r="N908" s="10">
        <v>112.75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10">
        <v>0</v>
      </c>
      <c r="W908" s="10">
        <v>0</v>
      </c>
      <c r="X908" s="10">
        <v>0</v>
      </c>
      <c r="Y908" s="10">
        <v>0</v>
      </c>
      <c r="Z908" s="10">
        <v>0</v>
      </c>
      <c r="AA908" s="10">
        <v>0</v>
      </c>
      <c r="AB908" s="10">
        <v>0</v>
      </c>
      <c r="AC908" s="10">
        <v>0</v>
      </c>
      <c r="AD908" s="10">
        <v>0</v>
      </c>
      <c r="AE908" s="10">
        <v>0</v>
      </c>
      <c r="AF908" s="10">
        <v>0</v>
      </c>
      <c r="AG908" s="10">
        <v>0</v>
      </c>
      <c r="AH908" s="10"/>
      <c r="AL908" s="24"/>
    </row>
    <row r="909" spans="1:40" x14ac:dyDescent="0.25">
      <c r="A909" s="7" t="s">
        <v>1792</v>
      </c>
      <c r="B909" s="7" t="s">
        <v>1793</v>
      </c>
      <c r="C909" s="8" t="s">
        <v>324</v>
      </c>
      <c r="D909" s="9"/>
      <c r="E909" s="9"/>
      <c r="F909" s="9"/>
      <c r="G909" s="10">
        <v>0</v>
      </c>
      <c r="H909" s="10">
        <v>735</v>
      </c>
      <c r="I909" s="10">
        <v>629</v>
      </c>
      <c r="J909" s="10">
        <v>1254</v>
      </c>
      <c r="K909" s="10">
        <v>1359</v>
      </c>
      <c r="L909" s="10">
        <v>1729</v>
      </c>
      <c r="M909" s="10">
        <v>453</v>
      </c>
      <c r="N909" s="10">
        <v>1198.75</v>
      </c>
      <c r="O909" s="10">
        <v>525</v>
      </c>
      <c r="P909" s="10">
        <v>0</v>
      </c>
      <c r="Q909" s="10">
        <v>525</v>
      </c>
      <c r="R909" s="10">
        <v>629</v>
      </c>
      <c r="S909" s="10">
        <v>0</v>
      </c>
      <c r="T909" s="10">
        <v>629</v>
      </c>
      <c r="U909" s="10">
        <v>0</v>
      </c>
      <c r="V909" s="10">
        <v>629</v>
      </c>
      <c r="W909" s="10">
        <v>-104</v>
      </c>
      <c r="X909" s="10">
        <v>0</v>
      </c>
      <c r="Y909" s="10">
        <v>735</v>
      </c>
      <c r="Z909" s="10">
        <v>0</v>
      </c>
      <c r="AA909" s="10">
        <v>0</v>
      </c>
      <c r="AB909" s="10">
        <v>0</v>
      </c>
      <c r="AC909" s="10">
        <v>0</v>
      </c>
      <c r="AD909" s="10">
        <v>0</v>
      </c>
      <c r="AE909" s="10">
        <v>0</v>
      </c>
      <c r="AF909" s="10">
        <v>0</v>
      </c>
      <c r="AG909" s="10">
        <v>210</v>
      </c>
      <c r="AH909" s="10"/>
      <c r="AJ909" s="24">
        <f t="shared" ref="AJ909" si="653">(M909-L909)/L909</f>
        <v>-0.73799884326200116</v>
      </c>
      <c r="AK909" s="24">
        <f t="shared" ref="AK909" si="654">(O909-M909)/M909</f>
        <v>0.15894039735099338</v>
      </c>
      <c r="AL909" s="24">
        <f t="shared" ref="AL909" si="655">AG909/O909</f>
        <v>0.4</v>
      </c>
      <c r="AM909" s="24">
        <f t="shared" ref="AM909" si="656">(Y909-L909)/L909</f>
        <v>-0.5748987854251012</v>
      </c>
      <c r="AN909" s="24">
        <f t="shared" ref="AN909" si="657">AM909/3</f>
        <v>-0.19163292847503374</v>
      </c>
    </row>
    <row r="910" spans="1:40" x14ac:dyDescent="0.25">
      <c r="A910" s="7" t="s">
        <v>1794</v>
      </c>
      <c r="B910" s="7" t="s">
        <v>1795</v>
      </c>
      <c r="C910" s="8" t="s">
        <v>324</v>
      </c>
      <c r="D910" s="9"/>
      <c r="E910" s="9"/>
      <c r="F910" s="9"/>
      <c r="G910" s="10">
        <v>0</v>
      </c>
      <c r="H910" s="10">
        <v>0</v>
      </c>
      <c r="I910" s="10">
        <v>0</v>
      </c>
      <c r="J910" s="10">
        <v>2999</v>
      </c>
      <c r="K910" s="10">
        <v>4021</v>
      </c>
      <c r="L910" s="10">
        <v>3888</v>
      </c>
      <c r="M910" s="10">
        <v>1827</v>
      </c>
      <c r="N910" s="10">
        <v>3183.75</v>
      </c>
      <c r="O910" s="10">
        <v>0</v>
      </c>
      <c r="P910" s="10">
        <v>0</v>
      </c>
      <c r="Q910" s="10">
        <v>0</v>
      </c>
      <c r="R910" s="10">
        <v>0</v>
      </c>
      <c r="S910" s="10">
        <v>0</v>
      </c>
      <c r="T910" s="10">
        <v>0</v>
      </c>
      <c r="U910" s="10">
        <v>0</v>
      </c>
      <c r="V910" s="10">
        <v>0</v>
      </c>
      <c r="W910" s="10">
        <v>0</v>
      </c>
      <c r="X910" s="10">
        <v>0</v>
      </c>
      <c r="Y910" s="10">
        <v>0</v>
      </c>
      <c r="Z910" s="10">
        <v>0</v>
      </c>
      <c r="AA910" s="10">
        <v>0</v>
      </c>
      <c r="AB910" s="10">
        <v>0</v>
      </c>
      <c r="AC910" s="10">
        <v>0</v>
      </c>
      <c r="AD910" s="10">
        <v>0</v>
      </c>
      <c r="AE910" s="10">
        <v>0</v>
      </c>
      <c r="AF910" s="10">
        <v>0</v>
      </c>
      <c r="AG910" s="10">
        <v>0</v>
      </c>
      <c r="AH910" s="10"/>
      <c r="AL910" s="24"/>
    </row>
    <row r="911" spans="1:40" x14ac:dyDescent="0.25">
      <c r="A911" s="7" t="s">
        <v>1796</v>
      </c>
      <c r="B911" s="7" t="s">
        <v>1797</v>
      </c>
      <c r="C911" s="8" t="s">
        <v>37</v>
      </c>
      <c r="D911" s="9"/>
      <c r="E911" s="9"/>
      <c r="F911" s="9"/>
      <c r="G911" s="10">
        <v>0</v>
      </c>
      <c r="H911" s="10">
        <v>257983</v>
      </c>
      <c r="I911" s="10">
        <v>232088</v>
      </c>
      <c r="J911" s="10">
        <v>0</v>
      </c>
      <c r="K911" s="10">
        <v>0</v>
      </c>
      <c r="L911" s="10">
        <v>188742</v>
      </c>
      <c r="M911" s="10">
        <v>215663</v>
      </c>
      <c r="N911" s="10">
        <v>101101.25</v>
      </c>
      <c r="O911" s="10">
        <v>232088</v>
      </c>
      <c r="P911" s="10">
        <v>0</v>
      </c>
      <c r="Q911" s="10">
        <v>232088</v>
      </c>
      <c r="R911" s="10">
        <v>232088</v>
      </c>
      <c r="S911" s="10">
        <v>0</v>
      </c>
      <c r="T911" s="10">
        <v>232088</v>
      </c>
      <c r="U911" s="10">
        <v>0</v>
      </c>
      <c r="V911" s="10">
        <v>232088</v>
      </c>
      <c r="W911" s="10">
        <v>0</v>
      </c>
      <c r="X911" s="11" t="s">
        <v>1798</v>
      </c>
      <c r="Y911" s="10">
        <v>257983</v>
      </c>
      <c r="Z911" s="10">
        <v>0</v>
      </c>
      <c r="AA911" s="10">
        <v>0</v>
      </c>
      <c r="AB911" s="10">
        <v>0</v>
      </c>
      <c r="AC911" s="10">
        <v>0</v>
      </c>
      <c r="AD911" s="10">
        <v>0</v>
      </c>
      <c r="AE911" s="10">
        <v>0</v>
      </c>
      <c r="AF911" s="10">
        <v>0</v>
      </c>
      <c r="AG911" s="10">
        <v>25895</v>
      </c>
      <c r="AH911" s="10"/>
      <c r="AJ911" s="24">
        <f t="shared" ref="AJ911:AJ912" si="658">(M911-L911)/L911</f>
        <v>0.14263385997817127</v>
      </c>
      <c r="AK911" s="24">
        <f t="shared" ref="AK911:AK912" si="659">(O911-M911)/M911</f>
        <v>7.6160491136634464E-2</v>
      </c>
      <c r="AL911" s="24">
        <f t="shared" ref="AL911:AL912" si="660">AG911/O911</f>
        <v>0.11157405811588708</v>
      </c>
      <c r="AM911" s="24">
        <f t="shared" ref="AM911:AM912" si="661">(Y911-L911)/L911</f>
        <v>0.366855283932564</v>
      </c>
      <c r="AN911" s="24">
        <f t="shared" ref="AN911:AN912" si="662">AM911/3</f>
        <v>0.12228509464418801</v>
      </c>
    </row>
    <row r="912" spans="1:40" x14ac:dyDescent="0.25">
      <c r="A912" s="7" t="s">
        <v>1799</v>
      </c>
      <c r="B912" s="7" t="s">
        <v>1800</v>
      </c>
      <c r="C912" s="8" t="s">
        <v>1801</v>
      </c>
      <c r="D912" s="9"/>
      <c r="E912" s="9"/>
      <c r="F912" s="9"/>
      <c r="G912" s="10">
        <v>0</v>
      </c>
      <c r="H912" s="10">
        <v>24012</v>
      </c>
      <c r="I912" s="10">
        <v>10000</v>
      </c>
      <c r="J912" s="10">
        <v>0</v>
      </c>
      <c r="K912" s="10">
        <v>1115</v>
      </c>
      <c r="L912" s="10">
        <v>-111</v>
      </c>
      <c r="M912" s="10">
        <v>-1004</v>
      </c>
      <c r="N912" s="10">
        <v>0</v>
      </c>
      <c r="O912" s="10">
        <v>12412</v>
      </c>
      <c r="P912" s="10">
        <v>-2300</v>
      </c>
      <c r="Q912" s="10">
        <v>10112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10">
        <v>10112</v>
      </c>
      <c r="X912" s="10">
        <v>0</v>
      </c>
      <c r="Y912" s="10">
        <v>24012</v>
      </c>
      <c r="Z912" s="10">
        <v>0</v>
      </c>
      <c r="AA912" s="10">
        <v>0</v>
      </c>
      <c r="AB912" s="10">
        <v>0</v>
      </c>
      <c r="AC912" s="10">
        <v>0</v>
      </c>
      <c r="AD912" s="10">
        <v>0</v>
      </c>
      <c r="AE912" s="10">
        <v>0</v>
      </c>
      <c r="AF912" s="10">
        <v>0</v>
      </c>
      <c r="AG912" s="10">
        <v>11600</v>
      </c>
      <c r="AH912" s="10"/>
      <c r="AJ912" s="24">
        <f t="shared" si="658"/>
        <v>8.045045045045045</v>
      </c>
      <c r="AK912" s="24">
        <f t="shared" si="659"/>
        <v>-13.362549800796813</v>
      </c>
      <c r="AL912" s="24">
        <f t="shared" si="660"/>
        <v>0.93457943925233644</v>
      </c>
      <c r="AM912" s="24">
        <f t="shared" si="661"/>
        <v>-217.32432432432432</v>
      </c>
      <c r="AN912" s="24">
        <f t="shared" si="662"/>
        <v>-72.441441441441441</v>
      </c>
    </row>
    <row r="913" spans="1:40" x14ac:dyDescent="0.25">
      <c r="A913" s="7" t="s">
        <v>1802</v>
      </c>
      <c r="B913" s="7" t="s">
        <v>1803</v>
      </c>
      <c r="C913" s="8" t="s">
        <v>1801</v>
      </c>
      <c r="D913" s="9"/>
      <c r="E913" s="9"/>
      <c r="F913" s="9"/>
      <c r="G913" s="10">
        <v>0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  <c r="AD913" s="10">
        <v>0</v>
      </c>
      <c r="AE913" s="10">
        <v>0</v>
      </c>
      <c r="AF913" s="10">
        <v>0</v>
      </c>
      <c r="AG913" s="10">
        <v>0</v>
      </c>
      <c r="AH913" s="10"/>
      <c r="AL913" s="24"/>
    </row>
    <row r="914" spans="1:40" x14ac:dyDescent="0.25">
      <c r="A914" s="7" t="s">
        <v>1804</v>
      </c>
      <c r="B914" s="7" t="s">
        <v>1805</v>
      </c>
      <c r="C914" s="8" t="s">
        <v>1801</v>
      </c>
      <c r="D914" s="9"/>
      <c r="E914" s="9"/>
      <c r="F914" s="9"/>
      <c r="G914" s="10">
        <v>0</v>
      </c>
      <c r="H914" s="10">
        <v>0</v>
      </c>
      <c r="I914" s="10">
        <v>0</v>
      </c>
      <c r="J914" s="10">
        <v>0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v>0</v>
      </c>
      <c r="AA914" s="10">
        <v>0</v>
      </c>
      <c r="AB914" s="10">
        <v>0</v>
      </c>
      <c r="AC914" s="10">
        <v>0</v>
      </c>
      <c r="AD914" s="10">
        <v>0</v>
      </c>
      <c r="AE914" s="10">
        <v>0</v>
      </c>
      <c r="AF914" s="10">
        <v>0</v>
      </c>
      <c r="AG914" s="10">
        <v>0</v>
      </c>
      <c r="AH914" s="10"/>
      <c r="AL914" s="24"/>
    </row>
    <row r="915" spans="1:40" x14ac:dyDescent="0.25">
      <c r="A915" s="7" t="s">
        <v>1806</v>
      </c>
      <c r="B915" s="7" t="s">
        <v>1807</v>
      </c>
      <c r="C915" s="8" t="s">
        <v>1801</v>
      </c>
      <c r="D915" s="9"/>
      <c r="E915" s="9"/>
      <c r="F915" s="9"/>
      <c r="G915" s="10">
        <v>0</v>
      </c>
      <c r="H915" s="10">
        <v>3379</v>
      </c>
      <c r="I915" s="10">
        <v>0</v>
      </c>
      <c r="J915" s="10">
        <v>0</v>
      </c>
      <c r="K915" s="10">
        <v>0</v>
      </c>
      <c r="L915" s="10">
        <v>221</v>
      </c>
      <c r="M915" s="10">
        <v>-221</v>
      </c>
      <c r="N915" s="10">
        <v>0</v>
      </c>
      <c r="O915" s="10">
        <v>2731</v>
      </c>
      <c r="P915" s="10">
        <v>0</v>
      </c>
      <c r="Q915" s="10">
        <v>2731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2731</v>
      </c>
      <c r="X915" s="10">
        <v>0</v>
      </c>
      <c r="Y915" s="10">
        <v>3379</v>
      </c>
      <c r="Z915" s="10">
        <v>0</v>
      </c>
      <c r="AA915" s="10">
        <v>0</v>
      </c>
      <c r="AB915" s="10">
        <v>0</v>
      </c>
      <c r="AC915" s="10">
        <v>0</v>
      </c>
      <c r="AD915" s="10">
        <v>0</v>
      </c>
      <c r="AE915" s="10">
        <v>0</v>
      </c>
      <c r="AF915" s="10">
        <v>0</v>
      </c>
      <c r="AG915" s="10">
        <v>648</v>
      </c>
      <c r="AH915" s="10"/>
      <c r="AJ915" s="24">
        <f t="shared" ref="AJ915" si="663">(M915-L915)/L915</f>
        <v>-2</v>
      </c>
      <c r="AK915" s="24">
        <f t="shared" ref="AK915" si="664">(O915-M915)/M915</f>
        <v>-13.357466063348417</v>
      </c>
      <c r="AL915" s="24">
        <f t="shared" ref="AL915" si="665">AG915/O915</f>
        <v>0.23727572317832296</v>
      </c>
      <c r="AM915" s="24">
        <f t="shared" ref="AM915" si="666">(Y915-L915)/L915</f>
        <v>14.289592760180996</v>
      </c>
      <c r="AN915" s="24">
        <f t="shared" ref="AN915" si="667">AM915/3</f>
        <v>4.7631975867269984</v>
      </c>
    </row>
    <row r="916" spans="1:40" x14ac:dyDescent="0.25">
      <c r="A916" s="19" t="s">
        <v>1808</v>
      </c>
      <c r="B916" s="19" t="s">
        <v>1809</v>
      </c>
      <c r="C916" s="8" t="s">
        <v>1801</v>
      </c>
      <c r="D916" s="9"/>
      <c r="E916" s="9"/>
      <c r="F916" s="9"/>
      <c r="G916" s="10">
        <v>0</v>
      </c>
      <c r="H916" s="10">
        <v>0</v>
      </c>
      <c r="I916" s="10">
        <v>0</v>
      </c>
      <c r="J916" s="10">
        <v>0</v>
      </c>
      <c r="K916" s="10">
        <v>0</v>
      </c>
      <c r="L916" s="10">
        <v>0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0</v>
      </c>
      <c r="T916" s="10">
        <v>0</v>
      </c>
      <c r="U916" s="10">
        <v>0</v>
      </c>
      <c r="V916" s="10">
        <v>0</v>
      </c>
      <c r="W916" s="10">
        <v>0</v>
      </c>
      <c r="X916" s="10">
        <v>0</v>
      </c>
      <c r="Y916" s="10">
        <v>0</v>
      </c>
      <c r="Z916" s="10">
        <v>0</v>
      </c>
      <c r="AA916" s="10">
        <v>0</v>
      </c>
      <c r="AB916" s="10">
        <v>0</v>
      </c>
      <c r="AC916" s="10">
        <v>0</v>
      </c>
      <c r="AD916" s="10">
        <v>0</v>
      </c>
      <c r="AE916" s="10">
        <v>0</v>
      </c>
      <c r="AF916" s="10">
        <v>0</v>
      </c>
      <c r="AG916" s="10">
        <v>0</v>
      </c>
      <c r="AH916" s="10"/>
      <c r="AL916" s="24"/>
    </row>
    <row r="917" spans="1:40" x14ac:dyDescent="0.25">
      <c r="A917" s="19" t="s">
        <v>1810</v>
      </c>
      <c r="B917" s="19" t="s">
        <v>1811</v>
      </c>
      <c r="C917" s="8" t="s">
        <v>1801</v>
      </c>
      <c r="D917" s="9"/>
      <c r="E917" s="9"/>
      <c r="F917" s="9"/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10">
        <v>0</v>
      </c>
      <c r="X917" s="10">
        <v>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/>
      <c r="AL917" s="24"/>
    </row>
    <row r="918" spans="1:40" x14ac:dyDescent="0.25">
      <c r="A918" s="19" t="s">
        <v>1812</v>
      </c>
      <c r="B918" s="19" t="s">
        <v>1813</v>
      </c>
      <c r="C918" s="8" t="s">
        <v>1801</v>
      </c>
      <c r="D918" s="9"/>
      <c r="E918" s="9"/>
      <c r="F918" s="9"/>
      <c r="G918" s="10">
        <v>0</v>
      </c>
      <c r="H918" s="10">
        <v>0</v>
      </c>
      <c r="I918" s="10">
        <v>0</v>
      </c>
      <c r="J918" s="10">
        <v>0</v>
      </c>
      <c r="K918" s="10">
        <v>0</v>
      </c>
      <c r="L918" s="10">
        <v>0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10">
        <v>0</v>
      </c>
      <c r="W918" s="10">
        <v>0</v>
      </c>
      <c r="X918" s="10">
        <v>0</v>
      </c>
      <c r="Y918" s="10">
        <v>0</v>
      </c>
      <c r="Z918" s="10">
        <v>0</v>
      </c>
      <c r="AA918" s="10">
        <v>0</v>
      </c>
      <c r="AB918" s="10">
        <v>0</v>
      </c>
      <c r="AC918" s="10">
        <v>0</v>
      </c>
      <c r="AD918" s="10">
        <v>0</v>
      </c>
      <c r="AE918" s="10">
        <v>0</v>
      </c>
      <c r="AF918" s="10">
        <v>0</v>
      </c>
      <c r="AG918" s="10">
        <v>0</v>
      </c>
      <c r="AH918" s="10"/>
      <c r="AL918" s="24"/>
    </row>
    <row r="919" spans="1:40" x14ac:dyDescent="0.25">
      <c r="A919" s="19" t="s">
        <v>1814</v>
      </c>
      <c r="B919" s="19" t="s">
        <v>1815</v>
      </c>
      <c r="C919" s="8" t="s">
        <v>1801</v>
      </c>
      <c r="D919" s="9"/>
      <c r="E919" s="9"/>
      <c r="F919" s="9"/>
      <c r="G919" s="10">
        <v>0</v>
      </c>
      <c r="H919" s="10">
        <v>0</v>
      </c>
      <c r="I919" s="10">
        <v>0</v>
      </c>
      <c r="J919" s="10">
        <v>0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  <c r="AD919" s="10">
        <v>0</v>
      </c>
      <c r="AE919" s="10">
        <v>0</v>
      </c>
      <c r="AF919" s="10">
        <v>0</v>
      </c>
      <c r="AG919" s="10">
        <v>0</v>
      </c>
      <c r="AH919" s="10"/>
      <c r="AL919" s="24"/>
    </row>
    <row r="920" spans="1:40" x14ac:dyDescent="0.25">
      <c r="A920" s="19" t="s">
        <v>1816</v>
      </c>
      <c r="B920" s="19" t="s">
        <v>1817</v>
      </c>
      <c r="C920" s="8" t="s">
        <v>1801</v>
      </c>
      <c r="D920" s="9"/>
      <c r="E920" s="9"/>
      <c r="F920" s="9"/>
      <c r="G920" s="10">
        <v>0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0</v>
      </c>
      <c r="T920" s="10">
        <v>0</v>
      </c>
      <c r="U920" s="10">
        <v>0</v>
      </c>
      <c r="V920" s="10">
        <v>0</v>
      </c>
      <c r="W920" s="10">
        <v>0</v>
      </c>
      <c r="X920" s="10">
        <v>0</v>
      </c>
      <c r="Y920" s="10">
        <v>0</v>
      </c>
      <c r="Z920" s="10">
        <v>0</v>
      </c>
      <c r="AA920" s="10">
        <v>0</v>
      </c>
      <c r="AB920" s="10">
        <v>0</v>
      </c>
      <c r="AC920" s="10">
        <v>0</v>
      </c>
      <c r="AD920" s="10">
        <v>0</v>
      </c>
      <c r="AE920" s="10">
        <v>0</v>
      </c>
      <c r="AF920" s="10">
        <v>0</v>
      </c>
      <c r="AG920" s="10">
        <v>0</v>
      </c>
      <c r="AH920" s="10"/>
      <c r="AL920" s="24"/>
    </row>
    <row r="921" spans="1:40" x14ac:dyDescent="0.25">
      <c r="A921" s="19" t="s">
        <v>1818</v>
      </c>
      <c r="B921" s="19" t="s">
        <v>1819</v>
      </c>
      <c r="C921" s="8" t="s">
        <v>1801</v>
      </c>
      <c r="D921" s="9"/>
      <c r="E921" s="9"/>
      <c r="F921" s="9"/>
      <c r="G921" s="10">
        <v>0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10">
        <v>0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  <c r="AD921" s="10">
        <v>0</v>
      </c>
      <c r="AE921" s="10">
        <v>0</v>
      </c>
      <c r="AF921" s="10">
        <v>0</v>
      </c>
      <c r="AG921" s="10">
        <v>0</v>
      </c>
      <c r="AH921" s="10"/>
      <c r="AL921" s="24"/>
    </row>
    <row r="922" spans="1:40" x14ac:dyDescent="0.25">
      <c r="A922" s="19" t="s">
        <v>1820</v>
      </c>
      <c r="B922" s="19" t="s">
        <v>1821</v>
      </c>
      <c r="C922" s="8" t="s">
        <v>1801</v>
      </c>
      <c r="D922" s="9"/>
      <c r="E922" s="9"/>
      <c r="F922" s="9"/>
      <c r="G922" s="10">
        <v>0</v>
      </c>
      <c r="H922" s="10">
        <v>0</v>
      </c>
      <c r="I922" s="10">
        <v>0</v>
      </c>
      <c r="J922" s="10">
        <v>0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10">
        <v>0</v>
      </c>
      <c r="X922" s="10">
        <v>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  <c r="AD922" s="10">
        <v>0</v>
      </c>
      <c r="AE922" s="10">
        <v>0</v>
      </c>
      <c r="AF922" s="10">
        <v>0</v>
      </c>
      <c r="AG922" s="10">
        <v>0</v>
      </c>
      <c r="AH922" s="10"/>
      <c r="AL922" s="24"/>
    </row>
    <row r="923" spans="1:40" x14ac:dyDescent="0.25">
      <c r="A923" s="19" t="s">
        <v>1822</v>
      </c>
      <c r="B923" s="19" t="s">
        <v>1823</v>
      </c>
      <c r="C923" s="8" t="s">
        <v>1801</v>
      </c>
      <c r="D923" s="9"/>
      <c r="E923" s="9"/>
      <c r="F923" s="9"/>
      <c r="G923" s="10">
        <v>0</v>
      </c>
      <c r="H923" s="10">
        <v>0</v>
      </c>
      <c r="I923" s="10">
        <v>0</v>
      </c>
      <c r="J923" s="10">
        <v>0</v>
      </c>
      <c r="K923" s="10">
        <v>0</v>
      </c>
      <c r="L923" s="10">
        <v>0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10">
        <v>0</v>
      </c>
      <c r="W923" s="10">
        <v>0</v>
      </c>
      <c r="X923" s="10">
        <v>0</v>
      </c>
      <c r="Y923" s="10">
        <v>0</v>
      </c>
      <c r="Z923" s="10">
        <v>0</v>
      </c>
      <c r="AA923" s="10">
        <v>0</v>
      </c>
      <c r="AB923" s="10">
        <v>0</v>
      </c>
      <c r="AC923" s="10">
        <v>0</v>
      </c>
      <c r="AD923" s="10">
        <v>0</v>
      </c>
      <c r="AE923" s="10">
        <v>0</v>
      </c>
      <c r="AF923" s="10">
        <v>0</v>
      </c>
      <c r="AG923" s="10">
        <v>0</v>
      </c>
      <c r="AH923" s="10"/>
      <c r="AL923" s="24"/>
    </row>
    <row r="924" spans="1:40" x14ac:dyDescent="0.25">
      <c r="A924" s="7" t="s">
        <v>1824</v>
      </c>
      <c r="B924" s="7" t="s">
        <v>1825</v>
      </c>
      <c r="C924" s="8" t="s">
        <v>1801</v>
      </c>
      <c r="D924" s="9"/>
      <c r="E924" s="9"/>
      <c r="F924" s="9"/>
      <c r="G924" s="10">
        <v>0</v>
      </c>
      <c r="H924" s="10">
        <v>92</v>
      </c>
      <c r="I924" s="10">
        <v>80</v>
      </c>
      <c r="J924" s="10">
        <v>0</v>
      </c>
      <c r="K924" s="10">
        <v>0</v>
      </c>
      <c r="L924" s="10">
        <v>0</v>
      </c>
      <c r="M924" s="10">
        <v>0</v>
      </c>
      <c r="N924" s="10">
        <v>0</v>
      </c>
      <c r="O924" s="10">
        <v>92</v>
      </c>
      <c r="P924" s="10">
        <v>0</v>
      </c>
      <c r="Q924" s="10">
        <v>92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10">
        <v>92</v>
      </c>
      <c r="X924" s="10">
        <v>0</v>
      </c>
      <c r="Y924" s="10">
        <v>92</v>
      </c>
      <c r="Z924" s="10">
        <v>0</v>
      </c>
      <c r="AA924" s="10">
        <v>0</v>
      </c>
      <c r="AB924" s="10">
        <v>0</v>
      </c>
      <c r="AC924" s="10">
        <v>0</v>
      </c>
      <c r="AD924" s="10">
        <v>0</v>
      </c>
      <c r="AE924" s="10">
        <v>0</v>
      </c>
      <c r="AF924" s="10">
        <v>0</v>
      </c>
      <c r="AG924" s="10">
        <v>0</v>
      </c>
      <c r="AH924" s="10"/>
      <c r="AJ924" s="24" t="e">
        <f t="shared" ref="AJ924:AJ929" si="668">(M924-L924)/L924</f>
        <v>#DIV/0!</v>
      </c>
      <c r="AK924" s="24" t="e">
        <f t="shared" ref="AK924:AK929" si="669">(O924-M924)/M924</f>
        <v>#DIV/0!</v>
      </c>
      <c r="AL924" s="24">
        <f t="shared" ref="AL924:AL929" si="670">AG924/O924</f>
        <v>0</v>
      </c>
      <c r="AM924" s="24" t="e">
        <f t="shared" ref="AM924:AM929" si="671">(Y924-L924)/L924</f>
        <v>#DIV/0!</v>
      </c>
      <c r="AN924" s="24" t="e">
        <f t="shared" ref="AN924:AN929" si="672">AM924/3</f>
        <v>#DIV/0!</v>
      </c>
    </row>
    <row r="925" spans="1:40" x14ac:dyDescent="0.25">
      <c r="A925" s="7" t="s">
        <v>1826</v>
      </c>
      <c r="B925" s="7" t="s">
        <v>1827</v>
      </c>
      <c r="C925" s="8" t="s">
        <v>1801</v>
      </c>
      <c r="D925" s="9"/>
      <c r="E925" s="9"/>
      <c r="F925" s="9"/>
      <c r="G925" s="10">
        <v>0</v>
      </c>
      <c r="H925" s="10">
        <v>180</v>
      </c>
      <c r="I925" s="10">
        <v>162</v>
      </c>
      <c r="J925" s="10">
        <v>43</v>
      </c>
      <c r="K925" s="10">
        <v>154</v>
      </c>
      <c r="L925" s="10">
        <v>588</v>
      </c>
      <c r="M925" s="10">
        <v>175</v>
      </c>
      <c r="N925" s="10">
        <v>240</v>
      </c>
      <c r="O925" s="10">
        <v>179</v>
      </c>
      <c r="P925" s="10">
        <v>0</v>
      </c>
      <c r="Q925" s="10">
        <v>179</v>
      </c>
      <c r="R925" s="10">
        <v>99</v>
      </c>
      <c r="S925" s="10">
        <v>0</v>
      </c>
      <c r="T925" s="10">
        <v>99</v>
      </c>
      <c r="U925" s="10">
        <v>0</v>
      </c>
      <c r="V925" s="10">
        <v>99</v>
      </c>
      <c r="W925" s="10">
        <v>80</v>
      </c>
      <c r="X925" s="10">
        <v>0</v>
      </c>
      <c r="Y925" s="10">
        <v>180</v>
      </c>
      <c r="Z925" s="10">
        <v>0</v>
      </c>
      <c r="AA925" s="10">
        <v>0</v>
      </c>
      <c r="AB925" s="10">
        <v>0</v>
      </c>
      <c r="AC925" s="10">
        <v>0</v>
      </c>
      <c r="AD925" s="10">
        <v>0</v>
      </c>
      <c r="AE925" s="10">
        <v>0</v>
      </c>
      <c r="AF925" s="10">
        <v>0</v>
      </c>
      <c r="AG925" s="10">
        <v>1</v>
      </c>
      <c r="AH925" s="10"/>
      <c r="AJ925" s="24">
        <f t="shared" si="668"/>
        <v>-0.70238095238095233</v>
      </c>
      <c r="AK925" s="24">
        <f t="shared" si="669"/>
        <v>2.2857142857142857E-2</v>
      </c>
      <c r="AL925" s="24">
        <f t="shared" si="670"/>
        <v>5.5865921787709499E-3</v>
      </c>
      <c r="AM925" s="24">
        <f t="shared" si="671"/>
        <v>-0.69387755102040816</v>
      </c>
      <c r="AN925" s="24">
        <f t="shared" si="672"/>
        <v>-0.23129251700680273</v>
      </c>
    </row>
    <row r="926" spans="1:40" x14ac:dyDescent="0.25">
      <c r="A926" s="7" t="s">
        <v>1828</v>
      </c>
      <c r="B926" s="7" t="s">
        <v>1829</v>
      </c>
      <c r="C926" s="8" t="s">
        <v>1801</v>
      </c>
      <c r="D926" s="9"/>
      <c r="E926" s="9"/>
      <c r="F926" s="9"/>
      <c r="G926" s="10">
        <v>0</v>
      </c>
      <c r="H926" s="10">
        <v>14488</v>
      </c>
      <c r="I926" s="10">
        <v>6313</v>
      </c>
      <c r="J926" s="10">
        <v>12215</v>
      </c>
      <c r="K926" s="10">
        <v>25011</v>
      </c>
      <c r="L926" s="10">
        <v>8653</v>
      </c>
      <c r="M926" s="10">
        <v>5411</v>
      </c>
      <c r="N926" s="10">
        <v>12822.5</v>
      </c>
      <c r="O926" s="10">
        <v>3780</v>
      </c>
      <c r="P926" s="10">
        <v>2300</v>
      </c>
      <c r="Q926" s="10">
        <v>6080</v>
      </c>
      <c r="R926" s="10">
        <v>6145</v>
      </c>
      <c r="S926" s="10">
        <v>168</v>
      </c>
      <c r="T926" s="10">
        <v>6313</v>
      </c>
      <c r="U926" s="10">
        <v>0</v>
      </c>
      <c r="V926" s="10">
        <v>6313</v>
      </c>
      <c r="W926" s="10">
        <v>-233</v>
      </c>
      <c r="X926" s="10" t="s">
        <v>1830</v>
      </c>
      <c r="Y926" s="10">
        <v>14488</v>
      </c>
      <c r="Z926" s="10">
        <v>0</v>
      </c>
      <c r="AA926" s="10">
        <v>0</v>
      </c>
      <c r="AB926" s="10">
        <v>0</v>
      </c>
      <c r="AC926" s="10">
        <v>0</v>
      </c>
      <c r="AD926" s="10">
        <v>0</v>
      </c>
      <c r="AE926" s="10">
        <v>0</v>
      </c>
      <c r="AF926" s="10">
        <v>0</v>
      </c>
      <c r="AG926" s="10">
        <v>10708</v>
      </c>
      <c r="AH926" s="10"/>
      <c r="AJ926" s="24">
        <f t="shared" si="668"/>
        <v>-0.37466774529065067</v>
      </c>
      <c r="AK926" s="24">
        <f t="shared" si="669"/>
        <v>-0.3014230271668823</v>
      </c>
      <c r="AL926" s="24">
        <f t="shared" si="670"/>
        <v>2.8328042328042327</v>
      </c>
      <c r="AM926" s="24">
        <f t="shared" si="671"/>
        <v>0.67433260140991569</v>
      </c>
      <c r="AN926" s="24">
        <f t="shared" si="672"/>
        <v>0.22477753380330523</v>
      </c>
    </row>
    <row r="927" spans="1:40" x14ac:dyDescent="0.25">
      <c r="A927" s="7" t="s">
        <v>1831</v>
      </c>
      <c r="B927" s="7" t="s">
        <v>1832</v>
      </c>
      <c r="C927" s="8" t="s">
        <v>1801</v>
      </c>
      <c r="D927" s="9"/>
      <c r="E927" s="9"/>
      <c r="F927" s="9"/>
      <c r="G927" s="10">
        <v>0</v>
      </c>
      <c r="H927" s="10">
        <v>262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0</v>
      </c>
      <c r="O927" s="10">
        <v>105</v>
      </c>
      <c r="P927" s="10">
        <v>0</v>
      </c>
      <c r="Q927" s="10">
        <v>105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105</v>
      </c>
      <c r="X927" s="10">
        <v>0</v>
      </c>
      <c r="Y927" s="10">
        <v>262</v>
      </c>
      <c r="Z927" s="10">
        <v>0</v>
      </c>
      <c r="AA927" s="10">
        <v>0</v>
      </c>
      <c r="AB927" s="10">
        <v>0</v>
      </c>
      <c r="AC927" s="10">
        <v>0</v>
      </c>
      <c r="AD927" s="10">
        <v>0</v>
      </c>
      <c r="AE927" s="10">
        <v>0</v>
      </c>
      <c r="AF927" s="10">
        <v>0</v>
      </c>
      <c r="AG927" s="10">
        <v>157</v>
      </c>
      <c r="AH927" s="10"/>
      <c r="AJ927" s="24" t="e">
        <f t="shared" si="668"/>
        <v>#DIV/0!</v>
      </c>
      <c r="AK927" s="24" t="e">
        <f t="shared" si="669"/>
        <v>#DIV/0!</v>
      </c>
      <c r="AL927" s="24">
        <f t="shared" si="670"/>
        <v>1.4952380952380953</v>
      </c>
      <c r="AM927" s="24" t="e">
        <f t="shared" si="671"/>
        <v>#DIV/0!</v>
      </c>
      <c r="AN927" s="24" t="e">
        <f t="shared" si="672"/>
        <v>#DIV/0!</v>
      </c>
    </row>
    <row r="928" spans="1:40" x14ac:dyDescent="0.25">
      <c r="A928" s="7" t="s">
        <v>1833</v>
      </c>
      <c r="B928" s="7" t="s">
        <v>1834</v>
      </c>
      <c r="C928" s="8" t="s">
        <v>1801</v>
      </c>
      <c r="D928" s="9"/>
      <c r="E928" s="9"/>
      <c r="F928" s="9"/>
      <c r="G928" s="10">
        <v>0</v>
      </c>
      <c r="H928" s="10">
        <v>56</v>
      </c>
      <c r="I928" s="10">
        <v>0</v>
      </c>
      <c r="J928" s="10">
        <v>0</v>
      </c>
      <c r="K928" s="10">
        <v>0</v>
      </c>
      <c r="L928" s="10">
        <v>63</v>
      </c>
      <c r="M928" s="10">
        <v>0</v>
      </c>
      <c r="N928" s="10">
        <v>15.75</v>
      </c>
      <c r="O928" s="10">
        <v>56</v>
      </c>
      <c r="P928" s="10">
        <v>0</v>
      </c>
      <c r="Q928" s="10">
        <v>56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10">
        <v>56</v>
      </c>
      <c r="X928" s="10">
        <v>0</v>
      </c>
      <c r="Y928" s="10">
        <v>56</v>
      </c>
      <c r="Z928" s="10">
        <v>0</v>
      </c>
      <c r="AA928" s="10">
        <v>0</v>
      </c>
      <c r="AB928" s="10">
        <v>0</v>
      </c>
      <c r="AC928" s="10">
        <v>0</v>
      </c>
      <c r="AD928" s="10">
        <v>0</v>
      </c>
      <c r="AE928" s="10">
        <v>0</v>
      </c>
      <c r="AF928" s="10">
        <v>0</v>
      </c>
      <c r="AG928" s="10">
        <v>0</v>
      </c>
      <c r="AH928" s="10"/>
      <c r="AJ928" s="24">
        <f t="shared" si="668"/>
        <v>-1</v>
      </c>
      <c r="AK928" s="24" t="e">
        <f t="shared" si="669"/>
        <v>#DIV/0!</v>
      </c>
      <c r="AL928" s="24">
        <f t="shared" si="670"/>
        <v>0</v>
      </c>
      <c r="AM928" s="24">
        <f t="shared" si="671"/>
        <v>-0.1111111111111111</v>
      </c>
      <c r="AN928" s="24">
        <f t="shared" si="672"/>
        <v>-3.7037037037037035E-2</v>
      </c>
    </row>
    <row r="929" spans="1:40" x14ac:dyDescent="0.25">
      <c r="A929" s="7" t="s">
        <v>1835</v>
      </c>
      <c r="B929" s="7" t="s">
        <v>1836</v>
      </c>
      <c r="C929" s="8" t="s">
        <v>1801</v>
      </c>
      <c r="D929" s="9"/>
      <c r="E929" s="9"/>
      <c r="F929" s="9"/>
      <c r="G929" s="10">
        <v>0</v>
      </c>
      <c r="H929" s="10">
        <v>100</v>
      </c>
      <c r="I929" s="10">
        <v>0</v>
      </c>
      <c r="J929" s="10">
        <v>0</v>
      </c>
      <c r="K929" s="10">
        <v>41</v>
      </c>
      <c r="L929" s="10">
        <v>0</v>
      </c>
      <c r="M929" s="10">
        <v>0</v>
      </c>
      <c r="N929" s="10">
        <v>10.25</v>
      </c>
      <c r="O929" s="10">
        <v>75</v>
      </c>
      <c r="P929" s="10">
        <v>0</v>
      </c>
      <c r="Q929" s="10">
        <v>75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10">
        <v>75</v>
      </c>
      <c r="X929" s="10">
        <v>0</v>
      </c>
      <c r="Y929" s="10">
        <v>100</v>
      </c>
      <c r="Z929" s="10">
        <v>0</v>
      </c>
      <c r="AA929" s="10">
        <v>0</v>
      </c>
      <c r="AB929" s="10">
        <v>0</v>
      </c>
      <c r="AC929" s="10">
        <v>0</v>
      </c>
      <c r="AD929" s="10">
        <v>0</v>
      </c>
      <c r="AE929" s="10">
        <v>0</v>
      </c>
      <c r="AF929" s="10">
        <v>0</v>
      </c>
      <c r="AG929" s="10">
        <v>25</v>
      </c>
      <c r="AH929" s="10"/>
      <c r="AJ929" s="24" t="e">
        <f t="shared" si="668"/>
        <v>#DIV/0!</v>
      </c>
      <c r="AK929" s="24" t="e">
        <f t="shared" si="669"/>
        <v>#DIV/0!</v>
      </c>
      <c r="AL929" s="24">
        <f t="shared" si="670"/>
        <v>0.33333333333333331</v>
      </c>
      <c r="AM929" s="24" t="e">
        <f t="shared" si="671"/>
        <v>#DIV/0!</v>
      </c>
      <c r="AN929" s="24" t="e">
        <f t="shared" si="672"/>
        <v>#DIV/0!</v>
      </c>
    </row>
    <row r="930" spans="1:40" x14ac:dyDescent="0.25">
      <c r="A930" s="7" t="s">
        <v>1837</v>
      </c>
      <c r="B930" s="7" t="s">
        <v>1838</v>
      </c>
      <c r="C930" s="8" t="s">
        <v>1801</v>
      </c>
      <c r="D930" s="9"/>
      <c r="E930" s="9"/>
      <c r="F930" s="9"/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10">
        <v>0</v>
      </c>
      <c r="X930" s="10">
        <v>0</v>
      </c>
      <c r="Y930" s="10">
        <v>0</v>
      </c>
      <c r="Z930" s="10">
        <v>0</v>
      </c>
      <c r="AA930" s="10">
        <v>0</v>
      </c>
      <c r="AB930" s="10">
        <v>0</v>
      </c>
      <c r="AC930" s="10">
        <v>0</v>
      </c>
      <c r="AD930" s="10">
        <v>0</v>
      </c>
      <c r="AE930" s="10">
        <v>0</v>
      </c>
      <c r="AF930" s="10">
        <v>0</v>
      </c>
      <c r="AG930" s="10">
        <v>0</v>
      </c>
      <c r="AH930" s="10"/>
      <c r="AL930" s="24"/>
    </row>
    <row r="931" spans="1:40" x14ac:dyDescent="0.25">
      <c r="A931" s="7" t="s">
        <v>1839</v>
      </c>
      <c r="B931" s="7" t="s">
        <v>1840</v>
      </c>
      <c r="C931" s="8" t="s">
        <v>255</v>
      </c>
      <c r="D931" s="9"/>
      <c r="E931" s="9"/>
      <c r="F931" s="9"/>
      <c r="G931" s="10">
        <v>0</v>
      </c>
      <c r="H931" s="10">
        <v>103354</v>
      </c>
      <c r="I931" s="10">
        <v>78168</v>
      </c>
      <c r="J931" s="10">
        <v>68010</v>
      </c>
      <c r="K931" s="10">
        <v>72746</v>
      </c>
      <c r="L931" s="10">
        <v>117595</v>
      </c>
      <c r="M931" s="10">
        <v>84514</v>
      </c>
      <c r="N931" s="10">
        <v>85716.25</v>
      </c>
      <c r="O931" s="10">
        <v>91000</v>
      </c>
      <c r="P931" s="10">
        <v>-24000</v>
      </c>
      <c r="Q931" s="10">
        <v>67000</v>
      </c>
      <c r="R931" s="10">
        <v>78168</v>
      </c>
      <c r="S931" s="10">
        <v>0</v>
      </c>
      <c r="T931" s="10">
        <v>78168</v>
      </c>
      <c r="U931" s="10">
        <v>0</v>
      </c>
      <c r="V931" s="10">
        <v>78168</v>
      </c>
      <c r="W931" s="10">
        <v>-11168</v>
      </c>
      <c r="X931" s="10">
        <v>0</v>
      </c>
      <c r="Y931" s="10">
        <v>103354</v>
      </c>
      <c r="Z931" s="10">
        <v>0</v>
      </c>
      <c r="AA931" s="10">
        <v>0</v>
      </c>
      <c r="AB931" s="10">
        <v>0</v>
      </c>
      <c r="AC931" s="10">
        <v>0</v>
      </c>
      <c r="AD931" s="10">
        <v>0</v>
      </c>
      <c r="AE931" s="10">
        <v>0</v>
      </c>
      <c r="AF931" s="10">
        <v>0</v>
      </c>
      <c r="AG931" s="10">
        <v>12354</v>
      </c>
      <c r="AH931" s="10"/>
      <c r="AJ931" s="24">
        <f t="shared" ref="AJ931" si="673">(M931-L931)/L931</f>
        <v>-0.28131298099408991</v>
      </c>
      <c r="AK931" s="24">
        <f t="shared" ref="AK931" si="674">(O931-M931)/M931</f>
        <v>7.6744681354568467E-2</v>
      </c>
      <c r="AL931" s="24">
        <f t="shared" ref="AL931" si="675">AG931/O931</f>
        <v>0.13575824175824175</v>
      </c>
      <c r="AM931" s="24">
        <f t="shared" ref="AM931" si="676">(Y931-L931)/L931</f>
        <v>-0.12110208767379566</v>
      </c>
      <c r="AN931" s="24">
        <f t="shared" ref="AN931" si="677">AM931/3</f>
        <v>-4.0367362557931885E-2</v>
      </c>
    </row>
    <row r="932" spans="1:40" x14ac:dyDescent="0.25">
      <c r="A932" s="7" t="s">
        <v>1841</v>
      </c>
      <c r="B932" s="7" t="s">
        <v>1842</v>
      </c>
      <c r="C932" s="8" t="s">
        <v>255</v>
      </c>
      <c r="D932" s="9"/>
      <c r="E932" s="9"/>
      <c r="F932" s="9"/>
      <c r="G932" s="10">
        <v>0</v>
      </c>
      <c r="H932" s="10">
        <v>0</v>
      </c>
      <c r="I932" s="10">
        <v>0</v>
      </c>
      <c r="J932" s="10">
        <v>0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0</v>
      </c>
      <c r="AC932" s="10">
        <v>0</v>
      </c>
      <c r="AD932" s="10">
        <v>0</v>
      </c>
      <c r="AE932" s="10">
        <v>0</v>
      </c>
      <c r="AF932" s="10">
        <v>0</v>
      </c>
      <c r="AG932" s="10">
        <v>0</v>
      </c>
      <c r="AH932" s="10"/>
      <c r="AL932" s="24"/>
    </row>
    <row r="933" spans="1:40" x14ac:dyDescent="0.25">
      <c r="A933" s="7" t="s">
        <v>1843</v>
      </c>
      <c r="B933" s="7" t="s">
        <v>1844</v>
      </c>
      <c r="C933" s="8" t="s">
        <v>255</v>
      </c>
      <c r="D933" s="9"/>
      <c r="E933" s="9"/>
      <c r="F933" s="9"/>
      <c r="G933" s="10">
        <v>0</v>
      </c>
      <c r="H933" s="10">
        <v>20607</v>
      </c>
      <c r="I933" s="10">
        <v>9239</v>
      </c>
      <c r="J933" s="10">
        <v>3499</v>
      </c>
      <c r="K933" s="10">
        <v>5418</v>
      </c>
      <c r="L933" s="10">
        <v>9453</v>
      </c>
      <c r="M933" s="10">
        <v>5887</v>
      </c>
      <c r="N933" s="10">
        <v>6064.25</v>
      </c>
      <c r="O933" s="10">
        <v>14560</v>
      </c>
      <c r="P933" s="10">
        <v>0</v>
      </c>
      <c r="Q933" s="10">
        <v>14560</v>
      </c>
      <c r="R933" s="10">
        <v>9239</v>
      </c>
      <c r="S933" s="10">
        <v>0</v>
      </c>
      <c r="T933" s="10">
        <v>9239</v>
      </c>
      <c r="U933" s="10">
        <v>0</v>
      </c>
      <c r="V933" s="10">
        <v>9239</v>
      </c>
      <c r="W933" s="10">
        <v>5321</v>
      </c>
      <c r="X933" s="10">
        <v>0</v>
      </c>
      <c r="Y933" s="10">
        <v>20607</v>
      </c>
      <c r="Z933" s="10">
        <v>0</v>
      </c>
      <c r="AA933" s="10">
        <v>0</v>
      </c>
      <c r="AB933" s="10">
        <v>0</v>
      </c>
      <c r="AC933" s="10">
        <v>0</v>
      </c>
      <c r="AD933" s="10">
        <v>0</v>
      </c>
      <c r="AE933" s="10">
        <v>0</v>
      </c>
      <c r="AF933" s="10">
        <v>0</v>
      </c>
      <c r="AG933" s="10">
        <v>6047</v>
      </c>
      <c r="AH933" s="10"/>
      <c r="AJ933" s="24">
        <f t="shared" ref="AJ933:AJ935" si="678">(M933-L933)/L933</f>
        <v>-0.37723474029408655</v>
      </c>
      <c r="AK933" s="24">
        <f t="shared" ref="AK933:AK935" si="679">(O933-M933)/M933</f>
        <v>1.4732461355529132</v>
      </c>
      <c r="AL933" s="24">
        <f t="shared" ref="AL933:AL935" si="680">AG933/O933</f>
        <v>0.41531593406593409</v>
      </c>
      <c r="AM933" s="24">
        <f t="shared" ref="AM933:AM935" si="681">(Y933-L933)/L933</f>
        <v>1.1799428752776897</v>
      </c>
      <c r="AN933" s="24">
        <f t="shared" ref="AN933:AN935" si="682">AM933/3</f>
        <v>0.39331429175922988</v>
      </c>
    </row>
    <row r="934" spans="1:40" x14ac:dyDescent="0.25">
      <c r="A934" s="7" t="s">
        <v>1845</v>
      </c>
      <c r="B934" s="7" t="s">
        <v>1846</v>
      </c>
      <c r="C934" s="8" t="s">
        <v>255</v>
      </c>
      <c r="D934" s="9"/>
      <c r="E934" s="9"/>
      <c r="F934" s="9"/>
      <c r="G934" s="10">
        <v>0</v>
      </c>
      <c r="H934" s="10">
        <v>500</v>
      </c>
      <c r="I934" s="10">
        <v>935</v>
      </c>
      <c r="J934" s="10">
        <v>1025</v>
      </c>
      <c r="K934" s="10">
        <v>298</v>
      </c>
      <c r="L934" s="10">
        <v>2370</v>
      </c>
      <c r="M934" s="10">
        <v>1561</v>
      </c>
      <c r="N934" s="10">
        <v>1313.5</v>
      </c>
      <c r="O934" s="10">
        <v>500</v>
      </c>
      <c r="P934" s="10">
        <v>0</v>
      </c>
      <c r="Q934" s="10">
        <v>500</v>
      </c>
      <c r="R934" s="10">
        <v>935</v>
      </c>
      <c r="S934" s="10">
        <v>0</v>
      </c>
      <c r="T934" s="10">
        <v>935</v>
      </c>
      <c r="U934" s="10">
        <v>0</v>
      </c>
      <c r="V934" s="10">
        <v>935</v>
      </c>
      <c r="W934" s="10">
        <v>-435</v>
      </c>
      <c r="X934" s="10">
        <v>0</v>
      </c>
      <c r="Y934" s="10">
        <v>500</v>
      </c>
      <c r="Z934" s="10">
        <v>0</v>
      </c>
      <c r="AA934" s="10">
        <v>0</v>
      </c>
      <c r="AB934" s="10">
        <v>0</v>
      </c>
      <c r="AC934" s="10">
        <v>0</v>
      </c>
      <c r="AD934" s="10">
        <v>0</v>
      </c>
      <c r="AE934" s="10">
        <v>0</v>
      </c>
      <c r="AF934" s="10">
        <v>0</v>
      </c>
      <c r="AG934" s="10">
        <v>0</v>
      </c>
      <c r="AH934" s="10"/>
      <c r="AJ934" s="24">
        <f t="shared" si="678"/>
        <v>-0.34135021097046414</v>
      </c>
      <c r="AK934" s="24">
        <f t="shared" si="679"/>
        <v>-0.67969250480461241</v>
      </c>
      <c r="AL934" s="24">
        <f t="shared" si="680"/>
        <v>0</v>
      </c>
      <c r="AM934" s="24">
        <f t="shared" si="681"/>
        <v>-0.78902953586497893</v>
      </c>
      <c r="AN934" s="24">
        <f t="shared" si="682"/>
        <v>-0.26300984528832633</v>
      </c>
    </row>
    <row r="935" spans="1:40" x14ac:dyDescent="0.25">
      <c r="A935" s="7" t="s">
        <v>1847</v>
      </c>
      <c r="B935" s="7" t="s">
        <v>1848</v>
      </c>
      <c r="C935" s="8" t="s">
        <v>255</v>
      </c>
      <c r="D935" s="9"/>
      <c r="E935" s="9"/>
      <c r="F935" s="9"/>
      <c r="G935" s="10">
        <v>0</v>
      </c>
      <c r="H935" s="10">
        <v>3315</v>
      </c>
      <c r="I935" s="10">
        <v>0</v>
      </c>
      <c r="J935" s="10">
        <v>0</v>
      </c>
      <c r="K935" s="10">
        <v>0</v>
      </c>
      <c r="L935" s="10">
        <v>0</v>
      </c>
      <c r="M935" s="10">
        <v>0</v>
      </c>
      <c r="N935" s="10">
        <v>0</v>
      </c>
      <c r="O935" s="10">
        <v>3700</v>
      </c>
      <c r="P935" s="10">
        <v>0</v>
      </c>
      <c r="Q935" s="10">
        <v>3700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10">
        <v>3700</v>
      </c>
      <c r="X935" s="10">
        <v>0</v>
      </c>
      <c r="Y935" s="10">
        <v>3315</v>
      </c>
      <c r="Z935" s="10">
        <v>0</v>
      </c>
      <c r="AA935" s="10">
        <v>0</v>
      </c>
      <c r="AB935" s="10">
        <v>0</v>
      </c>
      <c r="AC935" s="10">
        <v>0</v>
      </c>
      <c r="AD935" s="10">
        <v>0</v>
      </c>
      <c r="AE935" s="10">
        <v>0</v>
      </c>
      <c r="AF935" s="10">
        <v>0</v>
      </c>
      <c r="AG935" s="10">
        <v>-385</v>
      </c>
      <c r="AH935" s="10"/>
      <c r="AJ935" s="24" t="e">
        <f t="shared" si="678"/>
        <v>#DIV/0!</v>
      </c>
      <c r="AK935" s="24" t="e">
        <f t="shared" si="679"/>
        <v>#DIV/0!</v>
      </c>
      <c r="AL935" s="24">
        <f t="shared" si="680"/>
        <v>-0.10405405405405406</v>
      </c>
      <c r="AM935" s="24" t="e">
        <f t="shared" si="681"/>
        <v>#DIV/0!</v>
      </c>
      <c r="AN935" s="24" t="e">
        <f t="shared" si="682"/>
        <v>#DIV/0!</v>
      </c>
    </row>
    <row r="936" spans="1:40" x14ac:dyDescent="0.25">
      <c r="A936" s="19" t="s">
        <v>1849</v>
      </c>
      <c r="B936" s="19" t="s">
        <v>1850</v>
      </c>
      <c r="C936" s="8" t="s">
        <v>255</v>
      </c>
      <c r="D936" s="9"/>
      <c r="E936" s="9"/>
      <c r="F936" s="9"/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1058</v>
      </c>
      <c r="M936" s="10">
        <v>88</v>
      </c>
      <c r="N936" s="10">
        <v>286.5</v>
      </c>
      <c r="O936" s="10">
        <v>0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10">
        <v>0</v>
      </c>
      <c r="X936" s="10">
        <v>0</v>
      </c>
      <c r="Y936" s="10">
        <v>0</v>
      </c>
      <c r="Z936" s="10">
        <v>0</v>
      </c>
      <c r="AA936" s="10">
        <v>0</v>
      </c>
      <c r="AB936" s="10">
        <v>0</v>
      </c>
      <c r="AC936" s="10">
        <v>0</v>
      </c>
      <c r="AD936" s="10">
        <v>0</v>
      </c>
      <c r="AE936" s="10">
        <v>0</v>
      </c>
      <c r="AF936" s="10">
        <v>0</v>
      </c>
      <c r="AG936" s="10">
        <v>0</v>
      </c>
      <c r="AH936" s="10"/>
      <c r="AL936" s="24"/>
    </row>
    <row r="937" spans="1:40" x14ac:dyDescent="0.25">
      <c r="A937" s="19" t="s">
        <v>1851</v>
      </c>
      <c r="B937" s="19" t="s">
        <v>504</v>
      </c>
      <c r="C937" s="8" t="s">
        <v>255</v>
      </c>
      <c r="D937" s="9"/>
      <c r="E937" s="9"/>
      <c r="F937" s="9"/>
      <c r="G937" s="10">
        <v>0</v>
      </c>
      <c r="H937" s="10">
        <v>0</v>
      </c>
      <c r="I937" s="10">
        <v>0</v>
      </c>
      <c r="J937" s="10">
        <v>3470</v>
      </c>
      <c r="K937" s="10">
        <v>3720</v>
      </c>
      <c r="L937" s="10">
        <v>6942</v>
      </c>
      <c r="M937" s="10">
        <v>5261</v>
      </c>
      <c r="N937" s="10">
        <v>4848.25</v>
      </c>
      <c r="O937" s="10">
        <v>0</v>
      </c>
      <c r="P937" s="10">
        <v>0</v>
      </c>
      <c r="Q937" s="10">
        <v>0</v>
      </c>
      <c r="R937" s="10">
        <v>4952</v>
      </c>
      <c r="S937" s="10">
        <v>0</v>
      </c>
      <c r="T937" s="10">
        <v>4952</v>
      </c>
      <c r="U937" s="10">
        <v>0</v>
      </c>
      <c r="V937" s="10">
        <v>4952</v>
      </c>
      <c r="W937" s="10">
        <v>-4952</v>
      </c>
      <c r="X937" s="10">
        <v>0</v>
      </c>
      <c r="Y937" s="10">
        <v>0</v>
      </c>
      <c r="Z937" s="10">
        <v>0</v>
      </c>
      <c r="AA937" s="10">
        <v>0</v>
      </c>
      <c r="AB937" s="10">
        <v>0</v>
      </c>
      <c r="AC937" s="10">
        <v>0</v>
      </c>
      <c r="AD937" s="10">
        <v>0</v>
      </c>
      <c r="AE937" s="10">
        <v>0</v>
      </c>
      <c r="AF937" s="10">
        <v>0</v>
      </c>
      <c r="AG937" s="10">
        <v>0</v>
      </c>
      <c r="AH937" s="10"/>
      <c r="AL937" s="24"/>
    </row>
    <row r="938" spans="1:40" x14ac:dyDescent="0.25">
      <c r="A938" s="19" t="s">
        <v>1852</v>
      </c>
      <c r="B938" s="19" t="s">
        <v>1853</v>
      </c>
      <c r="C938" s="8" t="s">
        <v>255</v>
      </c>
      <c r="D938" s="9"/>
      <c r="E938" s="9"/>
      <c r="F938" s="9"/>
      <c r="G938" s="10">
        <v>0</v>
      </c>
      <c r="H938" s="10">
        <v>0</v>
      </c>
      <c r="I938" s="10">
        <v>0</v>
      </c>
      <c r="J938" s="10">
        <v>1198</v>
      </c>
      <c r="K938" s="10">
        <v>1329</v>
      </c>
      <c r="L938" s="10">
        <v>2293</v>
      </c>
      <c r="M938" s="10">
        <v>1700</v>
      </c>
      <c r="N938" s="10">
        <v>1630</v>
      </c>
      <c r="O938" s="10">
        <v>0</v>
      </c>
      <c r="P938" s="10">
        <v>0</v>
      </c>
      <c r="Q938" s="10">
        <v>0</v>
      </c>
      <c r="R938" s="10">
        <v>1610</v>
      </c>
      <c r="S938" s="10">
        <v>0</v>
      </c>
      <c r="T938" s="10">
        <v>1610</v>
      </c>
      <c r="U938" s="10">
        <v>0</v>
      </c>
      <c r="V938" s="10">
        <v>1610</v>
      </c>
      <c r="W938" s="10">
        <v>-1610</v>
      </c>
      <c r="X938" s="10">
        <v>0</v>
      </c>
      <c r="Y938" s="10">
        <v>0</v>
      </c>
      <c r="Z938" s="10">
        <v>0</v>
      </c>
      <c r="AA938" s="10">
        <v>0</v>
      </c>
      <c r="AB938" s="10">
        <v>0</v>
      </c>
      <c r="AC938" s="10">
        <v>0</v>
      </c>
      <c r="AD938" s="10">
        <v>0</v>
      </c>
      <c r="AE938" s="10">
        <v>0</v>
      </c>
      <c r="AF938" s="10">
        <v>0</v>
      </c>
      <c r="AG938" s="10">
        <v>0</v>
      </c>
      <c r="AH938" s="10"/>
      <c r="AL938" s="24"/>
    </row>
    <row r="939" spans="1:40" x14ac:dyDescent="0.25">
      <c r="A939" s="19" t="s">
        <v>1854</v>
      </c>
      <c r="B939" s="19" t="s">
        <v>1855</v>
      </c>
      <c r="C939" s="8" t="s">
        <v>255</v>
      </c>
      <c r="D939" s="9"/>
      <c r="E939" s="9"/>
      <c r="F939" s="9"/>
      <c r="G939" s="10">
        <v>0</v>
      </c>
      <c r="H939" s="10">
        <v>0</v>
      </c>
      <c r="I939" s="10">
        <v>0</v>
      </c>
      <c r="J939" s="10">
        <v>502</v>
      </c>
      <c r="K939" s="10">
        <v>548</v>
      </c>
      <c r="L939" s="10">
        <v>892</v>
      </c>
      <c r="M939" s="10">
        <v>636</v>
      </c>
      <c r="N939" s="10">
        <v>644.5</v>
      </c>
      <c r="O939" s="10">
        <v>0</v>
      </c>
      <c r="P939" s="10">
        <v>0</v>
      </c>
      <c r="Q939" s="10">
        <v>0</v>
      </c>
      <c r="R939" s="10">
        <v>607</v>
      </c>
      <c r="S939" s="10">
        <v>0</v>
      </c>
      <c r="T939" s="10">
        <v>607</v>
      </c>
      <c r="U939" s="10">
        <v>0</v>
      </c>
      <c r="V939" s="10">
        <v>607</v>
      </c>
      <c r="W939" s="10">
        <v>-607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  <c r="AD939" s="10">
        <v>0</v>
      </c>
      <c r="AE939" s="10">
        <v>0</v>
      </c>
      <c r="AF939" s="10">
        <v>0</v>
      </c>
      <c r="AG939" s="10">
        <v>0</v>
      </c>
      <c r="AH939" s="10"/>
      <c r="AL939" s="24"/>
    </row>
    <row r="940" spans="1:40" x14ac:dyDescent="0.25">
      <c r="A940" s="19" t="s">
        <v>1856</v>
      </c>
      <c r="B940" s="19" t="s">
        <v>1857</v>
      </c>
      <c r="C940" s="8" t="s">
        <v>255</v>
      </c>
      <c r="D940" s="9"/>
      <c r="E940" s="9"/>
      <c r="F940" s="9"/>
      <c r="G940" s="10">
        <v>0</v>
      </c>
      <c r="H940" s="10">
        <v>0</v>
      </c>
      <c r="I940" s="10">
        <v>0</v>
      </c>
      <c r="J940" s="10">
        <v>3090</v>
      </c>
      <c r="K940" s="10">
        <v>3370</v>
      </c>
      <c r="L940" s="10">
        <v>5533</v>
      </c>
      <c r="M940" s="10">
        <v>3964</v>
      </c>
      <c r="N940" s="10">
        <v>3989.25</v>
      </c>
      <c r="O940" s="10">
        <v>0</v>
      </c>
      <c r="P940" s="10">
        <v>0</v>
      </c>
      <c r="Q940" s="10">
        <v>0</v>
      </c>
      <c r="R940" s="10">
        <v>3792</v>
      </c>
      <c r="S940" s="10">
        <v>0</v>
      </c>
      <c r="T940" s="10">
        <v>3792</v>
      </c>
      <c r="U940" s="10">
        <v>0</v>
      </c>
      <c r="V940" s="10">
        <v>3792</v>
      </c>
      <c r="W940" s="10">
        <v>-3792</v>
      </c>
      <c r="X940" s="10">
        <v>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  <c r="AD940" s="10">
        <v>0</v>
      </c>
      <c r="AE940" s="10">
        <v>0</v>
      </c>
      <c r="AF940" s="10">
        <v>0</v>
      </c>
      <c r="AG940" s="10">
        <v>0</v>
      </c>
      <c r="AH940" s="10"/>
      <c r="AL940" s="24"/>
    </row>
    <row r="941" spans="1:40" x14ac:dyDescent="0.25">
      <c r="A941" s="19" t="s">
        <v>1858</v>
      </c>
      <c r="B941" s="19" t="s">
        <v>1859</v>
      </c>
      <c r="C941" s="8" t="s">
        <v>255</v>
      </c>
      <c r="D941" s="9"/>
      <c r="E941" s="9"/>
      <c r="F941" s="9"/>
      <c r="G941" s="10">
        <v>0</v>
      </c>
      <c r="H941" s="10">
        <v>0</v>
      </c>
      <c r="I941" s="10">
        <v>0</v>
      </c>
      <c r="J941" s="10">
        <v>0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0</v>
      </c>
      <c r="Y941" s="10">
        <v>0</v>
      </c>
      <c r="Z941" s="10">
        <v>0</v>
      </c>
      <c r="AA941" s="10">
        <v>0</v>
      </c>
      <c r="AB941" s="10">
        <v>0</v>
      </c>
      <c r="AC941" s="10">
        <v>0</v>
      </c>
      <c r="AD941" s="10">
        <v>0</v>
      </c>
      <c r="AE941" s="10">
        <v>0</v>
      </c>
      <c r="AF941" s="10">
        <v>0</v>
      </c>
      <c r="AG941" s="10">
        <v>0</v>
      </c>
      <c r="AH941" s="10"/>
      <c r="AL941" s="24"/>
    </row>
    <row r="942" spans="1:40" x14ac:dyDescent="0.25">
      <c r="A942" s="19" t="s">
        <v>1860</v>
      </c>
      <c r="B942" s="19" t="s">
        <v>1861</v>
      </c>
      <c r="C942" s="8" t="s">
        <v>255</v>
      </c>
      <c r="D942" s="9"/>
      <c r="E942" s="9"/>
      <c r="F942" s="9"/>
      <c r="G942" s="10">
        <v>0</v>
      </c>
      <c r="H942" s="10">
        <v>0</v>
      </c>
      <c r="I942" s="10">
        <v>0</v>
      </c>
      <c r="J942" s="10">
        <v>2350</v>
      </c>
      <c r="K942" s="10">
        <v>2033</v>
      </c>
      <c r="L942" s="10">
        <v>2554</v>
      </c>
      <c r="M942" s="10">
        <v>1508</v>
      </c>
      <c r="N942" s="10">
        <v>2111.25</v>
      </c>
      <c r="O942" s="10">
        <v>0</v>
      </c>
      <c r="P942" s="10">
        <v>0</v>
      </c>
      <c r="Q942" s="10">
        <v>0</v>
      </c>
      <c r="R942" s="10">
        <v>1308</v>
      </c>
      <c r="S942" s="10">
        <v>0</v>
      </c>
      <c r="T942" s="10">
        <v>1308</v>
      </c>
      <c r="U942" s="10">
        <v>0</v>
      </c>
      <c r="V942" s="10">
        <v>1308</v>
      </c>
      <c r="W942" s="10">
        <v>-1308</v>
      </c>
      <c r="X942" s="10">
        <v>0</v>
      </c>
      <c r="Y942" s="10">
        <v>0</v>
      </c>
      <c r="Z942" s="10">
        <v>0</v>
      </c>
      <c r="AA942" s="10">
        <v>0</v>
      </c>
      <c r="AB942" s="10">
        <v>0</v>
      </c>
      <c r="AC942" s="10">
        <v>0</v>
      </c>
      <c r="AD942" s="10">
        <v>0</v>
      </c>
      <c r="AE942" s="10">
        <v>0</v>
      </c>
      <c r="AF942" s="10">
        <v>0</v>
      </c>
      <c r="AG942" s="10">
        <v>0</v>
      </c>
      <c r="AH942" s="10"/>
      <c r="AL942" s="24"/>
    </row>
    <row r="943" spans="1:40" x14ac:dyDescent="0.25">
      <c r="A943" s="19" t="s">
        <v>1862</v>
      </c>
      <c r="B943" s="19" t="s">
        <v>1863</v>
      </c>
      <c r="C943" s="8" t="s">
        <v>255</v>
      </c>
      <c r="D943" s="9"/>
      <c r="E943" s="9"/>
      <c r="F943" s="9"/>
      <c r="G943" s="10">
        <v>0</v>
      </c>
      <c r="H943" s="10">
        <v>0</v>
      </c>
      <c r="I943" s="10">
        <v>0</v>
      </c>
      <c r="J943" s="10">
        <v>0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0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10">
        <v>0</v>
      </c>
      <c r="X943" s="10">
        <v>0</v>
      </c>
      <c r="Y943" s="10">
        <v>0</v>
      </c>
      <c r="Z943" s="10">
        <v>0</v>
      </c>
      <c r="AA943" s="10">
        <v>0</v>
      </c>
      <c r="AB943" s="10">
        <v>0</v>
      </c>
      <c r="AC943" s="10">
        <v>0</v>
      </c>
      <c r="AD943" s="10">
        <v>0</v>
      </c>
      <c r="AE943" s="10">
        <v>0</v>
      </c>
      <c r="AF943" s="10">
        <v>0</v>
      </c>
      <c r="AG943" s="10">
        <v>0</v>
      </c>
      <c r="AH943" s="10"/>
      <c r="AL943" s="24"/>
    </row>
    <row r="944" spans="1:40" x14ac:dyDescent="0.25">
      <c r="A944" s="7" t="s">
        <v>1864</v>
      </c>
      <c r="B944" s="7" t="s">
        <v>1865</v>
      </c>
      <c r="C944" s="8" t="s">
        <v>255</v>
      </c>
      <c r="D944" s="9"/>
      <c r="E944" s="9"/>
      <c r="F944" s="9"/>
      <c r="G944" s="10">
        <v>0</v>
      </c>
      <c r="H944" s="10">
        <v>525</v>
      </c>
      <c r="I944" s="10">
        <v>0</v>
      </c>
      <c r="J944" s="10">
        <v>0</v>
      </c>
      <c r="K944" s="10">
        <v>465</v>
      </c>
      <c r="L944" s="10">
        <v>355</v>
      </c>
      <c r="M944" s="10">
        <v>0</v>
      </c>
      <c r="N944" s="10">
        <v>205</v>
      </c>
      <c r="O944" s="10">
        <v>525</v>
      </c>
      <c r="P944" s="10">
        <v>0</v>
      </c>
      <c r="Q944" s="10">
        <v>525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10">
        <v>525</v>
      </c>
      <c r="X944" s="10">
        <v>0</v>
      </c>
      <c r="Y944" s="10">
        <v>525</v>
      </c>
      <c r="Z944" s="10">
        <v>0</v>
      </c>
      <c r="AA944" s="10">
        <v>0</v>
      </c>
      <c r="AB944" s="10">
        <v>0</v>
      </c>
      <c r="AC944" s="10">
        <v>0</v>
      </c>
      <c r="AD944" s="10">
        <v>0</v>
      </c>
      <c r="AE944" s="10">
        <v>0</v>
      </c>
      <c r="AF944" s="10">
        <v>0</v>
      </c>
      <c r="AG944" s="10">
        <v>0</v>
      </c>
      <c r="AH944" s="10"/>
      <c r="AJ944" s="24">
        <f t="shared" ref="AJ944:AJ945" si="683">(M944-L944)/L944</f>
        <v>-1</v>
      </c>
      <c r="AK944" s="24" t="e">
        <f t="shared" ref="AK944:AK945" si="684">(O944-M944)/M944</f>
        <v>#DIV/0!</v>
      </c>
      <c r="AL944" s="24">
        <f t="shared" ref="AL944:AL945" si="685">AG944/O944</f>
        <v>0</v>
      </c>
      <c r="AM944" s="24">
        <f t="shared" ref="AM944:AM945" si="686">(Y944-L944)/L944</f>
        <v>0.47887323943661969</v>
      </c>
      <c r="AN944" s="24">
        <f t="shared" ref="AN944:AN945" si="687">AM944/3</f>
        <v>0.15962441314553991</v>
      </c>
    </row>
    <row r="945" spans="1:40" x14ac:dyDescent="0.25">
      <c r="A945" s="7" t="s">
        <v>1866</v>
      </c>
      <c r="B945" s="7" t="s">
        <v>1867</v>
      </c>
      <c r="C945" s="8" t="s">
        <v>255</v>
      </c>
      <c r="D945" s="9"/>
      <c r="E945" s="9"/>
      <c r="F945" s="9"/>
      <c r="G945" s="10">
        <v>0</v>
      </c>
      <c r="H945" s="10">
        <v>878</v>
      </c>
      <c r="I945" s="10">
        <v>885</v>
      </c>
      <c r="J945" s="10">
        <v>1217</v>
      </c>
      <c r="K945" s="10">
        <v>877</v>
      </c>
      <c r="L945" s="10">
        <v>833</v>
      </c>
      <c r="M945" s="10">
        <v>871</v>
      </c>
      <c r="N945" s="10">
        <v>949.5</v>
      </c>
      <c r="O945" s="10">
        <v>883</v>
      </c>
      <c r="P945" s="10">
        <v>0</v>
      </c>
      <c r="Q945" s="10">
        <v>883</v>
      </c>
      <c r="R945" s="10">
        <v>785</v>
      </c>
      <c r="S945" s="10">
        <v>0</v>
      </c>
      <c r="T945" s="10">
        <v>785</v>
      </c>
      <c r="U945" s="10">
        <v>0</v>
      </c>
      <c r="V945" s="10">
        <v>785</v>
      </c>
      <c r="W945" s="10">
        <v>98</v>
      </c>
      <c r="X945" s="10">
        <v>0</v>
      </c>
      <c r="Y945" s="10">
        <v>878</v>
      </c>
      <c r="Z945" s="10">
        <v>0</v>
      </c>
      <c r="AA945" s="10">
        <v>0</v>
      </c>
      <c r="AB945" s="10">
        <v>0</v>
      </c>
      <c r="AC945" s="10">
        <v>0</v>
      </c>
      <c r="AD945" s="10">
        <v>0</v>
      </c>
      <c r="AE945" s="10">
        <v>0</v>
      </c>
      <c r="AF945" s="10">
        <v>0</v>
      </c>
      <c r="AG945" s="10">
        <v>-5</v>
      </c>
      <c r="AH945" s="10"/>
      <c r="AJ945" s="24">
        <f t="shared" si="683"/>
        <v>4.561824729891957E-2</v>
      </c>
      <c r="AK945" s="24">
        <f t="shared" si="684"/>
        <v>1.3777267508610792E-2</v>
      </c>
      <c r="AL945" s="24">
        <f t="shared" si="685"/>
        <v>-5.6625141562853904E-3</v>
      </c>
      <c r="AM945" s="24">
        <f t="shared" si="686"/>
        <v>5.4021608643457383E-2</v>
      </c>
      <c r="AN945" s="24">
        <f t="shared" si="687"/>
        <v>1.800720288115246E-2</v>
      </c>
    </row>
    <row r="946" spans="1:40" x14ac:dyDescent="0.25">
      <c r="A946" s="7" t="s">
        <v>1868</v>
      </c>
      <c r="B946" s="7" t="s">
        <v>1869</v>
      </c>
      <c r="C946" s="8" t="s">
        <v>255</v>
      </c>
      <c r="D946" s="9"/>
      <c r="E946" s="9"/>
      <c r="F946" s="9"/>
      <c r="G946" s="10">
        <v>0</v>
      </c>
      <c r="H946" s="10">
        <v>0</v>
      </c>
      <c r="I946" s="10">
        <v>142</v>
      </c>
      <c r="J946" s="10">
        <v>0</v>
      </c>
      <c r="K946" s="10">
        <v>0</v>
      </c>
      <c r="L946" s="10">
        <v>946</v>
      </c>
      <c r="M946" s="10">
        <v>758</v>
      </c>
      <c r="N946" s="10">
        <v>426</v>
      </c>
      <c r="O946" s="10">
        <v>0</v>
      </c>
      <c r="P946" s="10">
        <v>0</v>
      </c>
      <c r="Q946" s="10">
        <v>0</v>
      </c>
      <c r="R946" s="10">
        <v>142</v>
      </c>
      <c r="S946" s="10">
        <v>0</v>
      </c>
      <c r="T946" s="10">
        <v>142</v>
      </c>
      <c r="U946" s="10">
        <v>0</v>
      </c>
      <c r="V946" s="10">
        <v>142</v>
      </c>
      <c r="W946" s="10">
        <v>-142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  <c r="AD946" s="10">
        <v>0</v>
      </c>
      <c r="AE946" s="10">
        <v>0</v>
      </c>
      <c r="AF946" s="10">
        <v>0</v>
      </c>
      <c r="AG946" s="10">
        <v>0</v>
      </c>
      <c r="AH946" s="10"/>
      <c r="AL946" s="24"/>
    </row>
    <row r="947" spans="1:40" x14ac:dyDescent="0.25">
      <c r="A947" s="7" t="s">
        <v>1870</v>
      </c>
      <c r="B947" s="7" t="s">
        <v>1871</v>
      </c>
      <c r="C947" s="8" t="s">
        <v>255</v>
      </c>
      <c r="D947" s="9"/>
      <c r="E947" s="9"/>
      <c r="F947" s="9"/>
      <c r="G947" s="10">
        <v>0</v>
      </c>
      <c r="H947" s="10">
        <v>819</v>
      </c>
      <c r="I947" s="10">
        <v>24517</v>
      </c>
      <c r="J947" s="10">
        <v>1121</v>
      </c>
      <c r="K947" s="10">
        <v>9237</v>
      </c>
      <c r="L947" s="10">
        <v>19495</v>
      </c>
      <c r="M947" s="10">
        <v>6268</v>
      </c>
      <c r="N947" s="10">
        <v>9030.25</v>
      </c>
      <c r="O947" s="10">
        <v>819</v>
      </c>
      <c r="P947" s="10">
        <v>24000</v>
      </c>
      <c r="Q947" s="10">
        <v>24819</v>
      </c>
      <c r="R947" s="10">
        <v>24517</v>
      </c>
      <c r="S947" s="10">
        <v>0</v>
      </c>
      <c r="T947" s="10">
        <v>24517</v>
      </c>
      <c r="U947" s="10">
        <v>0</v>
      </c>
      <c r="V947" s="10">
        <v>24517</v>
      </c>
      <c r="W947" s="10">
        <v>302</v>
      </c>
      <c r="X947" s="10">
        <v>0</v>
      </c>
      <c r="Y947" s="10">
        <v>819</v>
      </c>
      <c r="Z947" s="10">
        <v>0</v>
      </c>
      <c r="AA947" s="10">
        <v>0</v>
      </c>
      <c r="AB947" s="10">
        <v>0</v>
      </c>
      <c r="AC947" s="10">
        <v>0</v>
      </c>
      <c r="AD947" s="10">
        <v>0</v>
      </c>
      <c r="AE947" s="10">
        <v>0</v>
      </c>
      <c r="AF947" s="10">
        <v>0</v>
      </c>
      <c r="AG947" s="10">
        <v>0</v>
      </c>
      <c r="AH947" s="10"/>
      <c r="AJ947" s="24">
        <f t="shared" ref="AJ947:AJ958" si="688">(M947-L947)/L947</f>
        <v>-0.67848166196460635</v>
      </c>
      <c r="AK947" s="24">
        <f t="shared" ref="AK947:AK958" si="689">(O947-M947)/M947</f>
        <v>-0.86933631142310142</v>
      </c>
      <c r="AL947" s="24">
        <f t="shared" ref="AL947:AL958" si="690">AG947/O947</f>
        <v>0</v>
      </c>
      <c r="AM947" s="24">
        <f t="shared" ref="AM947:AM958" si="691">(Y947-L947)/L947</f>
        <v>-0.95798922800718134</v>
      </c>
      <c r="AN947" s="24">
        <f t="shared" ref="AN947:AN958" si="692">AM947/3</f>
        <v>-0.31932974266906045</v>
      </c>
    </row>
    <row r="948" spans="1:40" x14ac:dyDescent="0.25">
      <c r="A948" s="7" t="s">
        <v>1872</v>
      </c>
      <c r="B948" s="7" t="s">
        <v>1873</v>
      </c>
      <c r="C948" s="8" t="s">
        <v>255</v>
      </c>
      <c r="D948" s="9"/>
      <c r="E948" s="9"/>
      <c r="F948" s="9"/>
      <c r="G948" s="10">
        <v>0</v>
      </c>
      <c r="H948" s="10">
        <v>4011</v>
      </c>
      <c r="I948" s="10">
        <v>269</v>
      </c>
      <c r="J948" s="10">
        <v>84</v>
      </c>
      <c r="K948" s="10">
        <v>0</v>
      </c>
      <c r="L948" s="10">
        <v>0</v>
      </c>
      <c r="M948" s="10">
        <v>2105</v>
      </c>
      <c r="N948" s="10">
        <v>547.25</v>
      </c>
      <c r="O948" s="10">
        <v>4011</v>
      </c>
      <c r="P948" s="10">
        <v>0</v>
      </c>
      <c r="Q948" s="10">
        <v>4011</v>
      </c>
      <c r="R948" s="10">
        <v>269</v>
      </c>
      <c r="S948" s="10">
        <v>0</v>
      </c>
      <c r="T948" s="10">
        <v>269</v>
      </c>
      <c r="U948" s="10">
        <v>0</v>
      </c>
      <c r="V948" s="10">
        <v>269</v>
      </c>
      <c r="W948" s="10">
        <v>3742</v>
      </c>
      <c r="X948" s="10">
        <v>0</v>
      </c>
      <c r="Y948" s="10">
        <v>4011</v>
      </c>
      <c r="Z948" s="10">
        <v>0</v>
      </c>
      <c r="AA948" s="10">
        <v>0</v>
      </c>
      <c r="AB948" s="10">
        <v>0</v>
      </c>
      <c r="AC948" s="10">
        <v>0</v>
      </c>
      <c r="AD948" s="10">
        <v>0</v>
      </c>
      <c r="AE948" s="10">
        <v>0</v>
      </c>
      <c r="AF948" s="10">
        <v>0</v>
      </c>
      <c r="AG948" s="10">
        <v>0</v>
      </c>
      <c r="AH948" s="10"/>
      <c r="AJ948" s="24" t="e">
        <f t="shared" si="688"/>
        <v>#DIV/0!</v>
      </c>
      <c r="AK948" s="24">
        <f t="shared" si="689"/>
        <v>0.90546318289786221</v>
      </c>
      <c r="AL948" s="24">
        <f t="shared" si="690"/>
        <v>0</v>
      </c>
      <c r="AM948" s="24" t="e">
        <f t="shared" si="691"/>
        <v>#DIV/0!</v>
      </c>
      <c r="AN948" s="24" t="e">
        <f t="shared" si="692"/>
        <v>#DIV/0!</v>
      </c>
    </row>
    <row r="949" spans="1:40" x14ac:dyDescent="0.25">
      <c r="A949" s="7" t="s">
        <v>1874</v>
      </c>
      <c r="B949" s="7" t="s">
        <v>1875</v>
      </c>
      <c r="C949" s="8" t="s">
        <v>255</v>
      </c>
      <c r="D949" s="9"/>
      <c r="E949" s="9"/>
      <c r="F949" s="9"/>
      <c r="G949" s="10">
        <v>0</v>
      </c>
      <c r="H949" s="10">
        <v>340</v>
      </c>
      <c r="I949" s="10">
        <v>333</v>
      </c>
      <c r="J949" s="10">
        <v>199</v>
      </c>
      <c r="K949" s="10">
        <v>295</v>
      </c>
      <c r="L949" s="10">
        <v>299</v>
      </c>
      <c r="M949" s="10">
        <v>313</v>
      </c>
      <c r="N949" s="10">
        <v>276.5</v>
      </c>
      <c r="O949" s="10">
        <v>314</v>
      </c>
      <c r="P949" s="10">
        <v>0</v>
      </c>
      <c r="Q949" s="10">
        <v>314</v>
      </c>
      <c r="R949" s="10">
        <v>333</v>
      </c>
      <c r="S949" s="10">
        <v>0</v>
      </c>
      <c r="T949" s="10">
        <v>333</v>
      </c>
      <c r="U949" s="10">
        <v>0</v>
      </c>
      <c r="V949" s="10">
        <v>333</v>
      </c>
      <c r="W949" s="10">
        <v>-19</v>
      </c>
      <c r="X949" s="10">
        <v>0</v>
      </c>
      <c r="Y949" s="10">
        <v>340</v>
      </c>
      <c r="Z949" s="10">
        <v>0</v>
      </c>
      <c r="AA949" s="10">
        <v>0</v>
      </c>
      <c r="AB949" s="10">
        <v>0</v>
      </c>
      <c r="AC949" s="10">
        <v>0</v>
      </c>
      <c r="AD949" s="10">
        <v>0</v>
      </c>
      <c r="AE949" s="10">
        <v>0</v>
      </c>
      <c r="AF949" s="10">
        <v>0</v>
      </c>
      <c r="AG949" s="10">
        <v>26</v>
      </c>
      <c r="AH949" s="10"/>
      <c r="AJ949" s="24">
        <f t="shared" si="688"/>
        <v>4.6822742474916385E-2</v>
      </c>
      <c r="AK949" s="24">
        <f t="shared" si="689"/>
        <v>3.1948881789137379E-3</v>
      </c>
      <c r="AL949" s="24">
        <f t="shared" si="690"/>
        <v>8.2802547770700632E-2</v>
      </c>
      <c r="AM949" s="24">
        <f t="shared" si="691"/>
        <v>0.13712374581939799</v>
      </c>
      <c r="AN949" s="24">
        <f t="shared" si="692"/>
        <v>4.5707915273132664E-2</v>
      </c>
    </row>
    <row r="950" spans="1:40" x14ac:dyDescent="0.25">
      <c r="A950" s="7" t="s">
        <v>1876</v>
      </c>
      <c r="B950" s="7" t="s">
        <v>1877</v>
      </c>
      <c r="C950" s="8" t="s">
        <v>255</v>
      </c>
      <c r="D950" s="9"/>
      <c r="E950" s="9"/>
      <c r="F950" s="9"/>
      <c r="G950" s="10">
        <v>0</v>
      </c>
      <c r="H950" s="10">
        <v>9885</v>
      </c>
      <c r="I950" s="10">
        <v>9023</v>
      </c>
      <c r="J950" s="10">
        <v>25765</v>
      </c>
      <c r="K950" s="10">
        <v>44719</v>
      </c>
      <c r="L950" s="10">
        <v>7836</v>
      </c>
      <c r="M950" s="10">
        <v>30294</v>
      </c>
      <c r="N950" s="10">
        <v>27153.5</v>
      </c>
      <c r="O950" s="10">
        <v>7769</v>
      </c>
      <c r="P950" s="10">
        <v>-3025</v>
      </c>
      <c r="Q950" s="10">
        <v>4744</v>
      </c>
      <c r="R950" s="10">
        <v>6285</v>
      </c>
      <c r="S950" s="10">
        <v>2835</v>
      </c>
      <c r="T950" s="10">
        <v>9120</v>
      </c>
      <c r="U950" s="10">
        <v>0</v>
      </c>
      <c r="V950" s="10">
        <v>9120</v>
      </c>
      <c r="W950" s="10">
        <v>-4376</v>
      </c>
      <c r="X950" s="10">
        <v>0</v>
      </c>
      <c r="Y950" s="10">
        <v>9885</v>
      </c>
      <c r="Z950" s="10">
        <v>0</v>
      </c>
      <c r="AA950" s="10">
        <v>0</v>
      </c>
      <c r="AB950" s="10">
        <v>0</v>
      </c>
      <c r="AC950" s="10">
        <v>0</v>
      </c>
      <c r="AD950" s="10">
        <v>0</v>
      </c>
      <c r="AE950" s="10">
        <v>0</v>
      </c>
      <c r="AF950" s="10">
        <v>0</v>
      </c>
      <c r="AG950" s="10">
        <v>2116</v>
      </c>
      <c r="AH950" s="10"/>
      <c r="AJ950" s="24">
        <f t="shared" si="688"/>
        <v>2.8660030627871365</v>
      </c>
      <c r="AK950" s="24">
        <f t="shared" si="689"/>
        <v>-0.74354657687991021</v>
      </c>
      <c r="AL950" s="24">
        <f t="shared" si="690"/>
        <v>0.27236452567898056</v>
      </c>
      <c r="AM950" s="24">
        <f t="shared" si="691"/>
        <v>0.26148545176110261</v>
      </c>
      <c r="AN950" s="24">
        <f t="shared" si="692"/>
        <v>8.7161817253700868E-2</v>
      </c>
    </row>
    <row r="951" spans="1:40" x14ac:dyDescent="0.25">
      <c r="A951" s="7" t="s">
        <v>1878</v>
      </c>
      <c r="B951" s="7" t="s">
        <v>1879</v>
      </c>
      <c r="C951" s="8" t="s">
        <v>255</v>
      </c>
      <c r="D951" s="9"/>
      <c r="E951" s="9"/>
      <c r="F951" s="9"/>
      <c r="G951" s="10">
        <v>0</v>
      </c>
      <c r="H951" s="10">
        <v>9397</v>
      </c>
      <c r="I951" s="10">
        <v>8491</v>
      </c>
      <c r="J951" s="10">
        <v>12605</v>
      </c>
      <c r="K951" s="10">
        <v>22482</v>
      </c>
      <c r="L951" s="10">
        <v>27314</v>
      </c>
      <c r="M951" s="10">
        <v>205</v>
      </c>
      <c r="N951" s="10">
        <v>15651.5</v>
      </c>
      <c r="O951" s="10">
        <v>29921</v>
      </c>
      <c r="P951" s="10">
        <v>-3710</v>
      </c>
      <c r="Q951" s="10">
        <v>26211</v>
      </c>
      <c r="R951" s="10">
        <v>3500</v>
      </c>
      <c r="S951" s="10">
        <v>4991</v>
      </c>
      <c r="T951" s="10">
        <v>8491</v>
      </c>
      <c r="U951" s="10">
        <v>0</v>
      </c>
      <c r="V951" s="10">
        <v>8491</v>
      </c>
      <c r="W951" s="10">
        <v>17720</v>
      </c>
      <c r="X951" s="10" t="s">
        <v>1880</v>
      </c>
      <c r="Y951" s="10">
        <v>9397</v>
      </c>
      <c r="Z951" s="10">
        <v>0</v>
      </c>
      <c r="AA951" s="10">
        <v>0</v>
      </c>
      <c r="AB951" s="10">
        <v>0</v>
      </c>
      <c r="AC951" s="10">
        <v>0</v>
      </c>
      <c r="AD951" s="10">
        <v>0</v>
      </c>
      <c r="AE951" s="10">
        <v>0</v>
      </c>
      <c r="AF951" s="10">
        <v>0</v>
      </c>
      <c r="AG951" s="10">
        <v>-20524</v>
      </c>
      <c r="AH951" s="10"/>
      <c r="AJ951" s="24">
        <f t="shared" si="688"/>
        <v>-0.99249469136706447</v>
      </c>
      <c r="AK951" s="24">
        <f t="shared" si="689"/>
        <v>144.95609756097562</v>
      </c>
      <c r="AL951" s="24">
        <f t="shared" si="690"/>
        <v>-0.68593964105477756</v>
      </c>
      <c r="AM951" s="24">
        <f t="shared" si="691"/>
        <v>-0.65596397451856192</v>
      </c>
      <c r="AN951" s="24">
        <f t="shared" si="692"/>
        <v>-0.21865465817285398</v>
      </c>
    </row>
    <row r="952" spans="1:40" x14ac:dyDescent="0.25">
      <c r="A952" s="7" t="s">
        <v>1881</v>
      </c>
      <c r="B952" s="7" t="s">
        <v>1882</v>
      </c>
      <c r="C952" s="8" t="s">
        <v>255</v>
      </c>
      <c r="D952" s="9"/>
      <c r="E952" s="9"/>
      <c r="F952" s="9"/>
      <c r="G952" s="10">
        <v>0</v>
      </c>
      <c r="H952" s="10">
        <v>3937</v>
      </c>
      <c r="I952" s="10">
        <v>2464</v>
      </c>
      <c r="J952" s="10">
        <v>4765</v>
      </c>
      <c r="K952" s="10">
        <v>5356</v>
      </c>
      <c r="L952" s="10">
        <v>475</v>
      </c>
      <c r="M952" s="10">
        <v>1934</v>
      </c>
      <c r="N952" s="10">
        <v>3132.5</v>
      </c>
      <c r="O952" s="10">
        <v>1837</v>
      </c>
      <c r="P952" s="10">
        <v>0</v>
      </c>
      <c r="Q952" s="10">
        <v>1837</v>
      </c>
      <c r="R952" s="10">
        <v>158</v>
      </c>
      <c r="S952" s="10">
        <v>564</v>
      </c>
      <c r="T952" s="10">
        <v>722</v>
      </c>
      <c r="U952" s="10">
        <v>0</v>
      </c>
      <c r="V952" s="10">
        <v>722</v>
      </c>
      <c r="W952" s="10">
        <v>1115</v>
      </c>
      <c r="X952" s="10">
        <v>0</v>
      </c>
      <c r="Y952" s="10">
        <v>3937</v>
      </c>
      <c r="Z952" s="10">
        <v>0</v>
      </c>
      <c r="AA952" s="10">
        <v>0</v>
      </c>
      <c r="AB952" s="10">
        <v>0</v>
      </c>
      <c r="AC952" s="10">
        <v>0</v>
      </c>
      <c r="AD952" s="10">
        <v>0</v>
      </c>
      <c r="AE952" s="10">
        <v>0</v>
      </c>
      <c r="AF952" s="10">
        <v>0</v>
      </c>
      <c r="AG952" s="10">
        <v>2100</v>
      </c>
      <c r="AH952" s="10"/>
      <c r="AJ952" s="24">
        <f t="shared" si="688"/>
        <v>3.0715789473684212</v>
      </c>
      <c r="AK952" s="24">
        <f t="shared" si="689"/>
        <v>-5.0155118924508788E-2</v>
      </c>
      <c r="AL952" s="24">
        <f t="shared" si="690"/>
        <v>1.1431682090364725</v>
      </c>
      <c r="AM952" s="24">
        <f t="shared" si="691"/>
        <v>7.2884210526315787</v>
      </c>
      <c r="AN952" s="24">
        <f t="shared" si="692"/>
        <v>2.4294736842105262</v>
      </c>
    </row>
    <row r="953" spans="1:40" x14ac:dyDescent="0.25">
      <c r="A953" s="7" t="s">
        <v>1883</v>
      </c>
      <c r="B953" s="7" t="s">
        <v>1884</v>
      </c>
      <c r="C953" s="8" t="s">
        <v>255</v>
      </c>
      <c r="D953" s="9"/>
      <c r="E953" s="9"/>
      <c r="F953" s="9"/>
      <c r="G953" s="10">
        <v>0</v>
      </c>
      <c r="H953" s="10">
        <v>864</v>
      </c>
      <c r="I953" s="10">
        <v>785</v>
      </c>
      <c r="J953" s="10">
        <v>573</v>
      </c>
      <c r="K953" s="10">
        <v>915</v>
      </c>
      <c r="L953" s="10">
        <v>998</v>
      </c>
      <c r="M953" s="10">
        <v>936</v>
      </c>
      <c r="N953" s="10">
        <v>855.5</v>
      </c>
      <c r="O953" s="10">
        <v>1257</v>
      </c>
      <c r="P953" s="10">
        <v>0</v>
      </c>
      <c r="Q953" s="10">
        <v>1257</v>
      </c>
      <c r="R953" s="10">
        <v>788</v>
      </c>
      <c r="S953" s="10">
        <v>0</v>
      </c>
      <c r="T953" s="10">
        <v>788</v>
      </c>
      <c r="U953" s="10">
        <v>0</v>
      </c>
      <c r="V953" s="10">
        <v>788</v>
      </c>
      <c r="W953" s="10">
        <v>469</v>
      </c>
      <c r="X953" s="10">
        <v>0</v>
      </c>
      <c r="Y953" s="10">
        <v>864</v>
      </c>
      <c r="Z953" s="10">
        <v>0</v>
      </c>
      <c r="AA953" s="10">
        <v>0</v>
      </c>
      <c r="AB953" s="10">
        <v>0</v>
      </c>
      <c r="AC953" s="10">
        <v>0</v>
      </c>
      <c r="AD953" s="10">
        <v>0</v>
      </c>
      <c r="AE953" s="10">
        <v>0</v>
      </c>
      <c r="AF953" s="10">
        <v>0</v>
      </c>
      <c r="AG953" s="10">
        <v>-393</v>
      </c>
      <c r="AH953" s="10"/>
      <c r="AJ953" s="24">
        <f t="shared" si="688"/>
        <v>-6.2124248496993988E-2</v>
      </c>
      <c r="AK953" s="24">
        <f t="shared" si="689"/>
        <v>0.34294871794871795</v>
      </c>
      <c r="AL953" s="24">
        <f t="shared" si="690"/>
        <v>-0.31264916467780429</v>
      </c>
      <c r="AM953" s="24">
        <f t="shared" si="691"/>
        <v>-0.13426853707414829</v>
      </c>
      <c r="AN953" s="24">
        <f t="shared" si="692"/>
        <v>-4.4756179024716097E-2</v>
      </c>
    </row>
    <row r="954" spans="1:40" x14ac:dyDescent="0.25">
      <c r="A954" s="7" t="s">
        <v>1885</v>
      </c>
      <c r="B954" s="7" t="s">
        <v>1886</v>
      </c>
      <c r="C954" s="8" t="s">
        <v>255</v>
      </c>
      <c r="D954" s="9"/>
      <c r="E954" s="9"/>
      <c r="F954" s="9"/>
      <c r="G954" s="10">
        <v>0</v>
      </c>
      <c r="H954" s="10">
        <v>1000</v>
      </c>
      <c r="I954" s="10">
        <v>4813</v>
      </c>
      <c r="J954" s="10">
        <v>178</v>
      </c>
      <c r="K954" s="10">
        <v>6975</v>
      </c>
      <c r="L954" s="10">
        <v>2538</v>
      </c>
      <c r="M954" s="10">
        <v>2554</v>
      </c>
      <c r="N954" s="10">
        <v>3061.25</v>
      </c>
      <c r="O954" s="10">
        <v>900</v>
      </c>
      <c r="P954" s="10">
        <v>3710</v>
      </c>
      <c r="Q954" s="10">
        <v>4610</v>
      </c>
      <c r="R954" s="10">
        <v>4813</v>
      </c>
      <c r="S954" s="10">
        <v>0</v>
      </c>
      <c r="T954" s="10">
        <v>4813</v>
      </c>
      <c r="U954" s="10">
        <v>0</v>
      </c>
      <c r="V954" s="10">
        <v>4813</v>
      </c>
      <c r="W954" s="10">
        <v>-203</v>
      </c>
      <c r="X954" s="10">
        <v>0</v>
      </c>
      <c r="Y954" s="10">
        <v>1000</v>
      </c>
      <c r="Z954" s="10">
        <v>0</v>
      </c>
      <c r="AA954" s="10">
        <v>0</v>
      </c>
      <c r="AB954" s="10">
        <v>0</v>
      </c>
      <c r="AC954" s="10">
        <v>0</v>
      </c>
      <c r="AD954" s="10">
        <v>0</v>
      </c>
      <c r="AE954" s="10">
        <v>0</v>
      </c>
      <c r="AF954" s="10">
        <v>0</v>
      </c>
      <c r="AG954" s="10">
        <v>100</v>
      </c>
      <c r="AH954" s="10"/>
      <c r="AJ954" s="24">
        <f t="shared" si="688"/>
        <v>6.3041765169424748E-3</v>
      </c>
      <c r="AK954" s="24">
        <f t="shared" si="689"/>
        <v>-0.64761158966327326</v>
      </c>
      <c r="AL954" s="24">
        <f t="shared" si="690"/>
        <v>0.1111111111111111</v>
      </c>
      <c r="AM954" s="24">
        <f t="shared" si="691"/>
        <v>-0.60598896769109534</v>
      </c>
      <c r="AN954" s="24">
        <f t="shared" si="692"/>
        <v>-0.20199632256369845</v>
      </c>
    </row>
    <row r="955" spans="1:40" x14ac:dyDescent="0.25">
      <c r="A955" s="7" t="s">
        <v>1887</v>
      </c>
      <c r="B955" s="7" t="s">
        <v>1888</v>
      </c>
      <c r="C955" s="8" t="s">
        <v>255</v>
      </c>
      <c r="D955" s="9"/>
      <c r="E955" s="9"/>
      <c r="F955" s="9"/>
      <c r="G955" s="10">
        <v>0</v>
      </c>
      <c r="H955" s="10">
        <v>1050</v>
      </c>
      <c r="I955" s="10">
        <v>1672</v>
      </c>
      <c r="J955" s="10">
        <v>1143</v>
      </c>
      <c r="K955" s="10">
        <v>601</v>
      </c>
      <c r="L955" s="10">
        <v>1393</v>
      </c>
      <c r="M955" s="10">
        <v>22</v>
      </c>
      <c r="N955" s="10">
        <v>789.75</v>
      </c>
      <c r="O955" s="10">
        <v>3307</v>
      </c>
      <c r="P955" s="10">
        <v>0</v>
      </c>
      <c r="Q955" s="10">
        <v>3307</v>
      </c>
      <c r="R955" s="10">
        <v>1672</v>
      </c>
      <c r="S955" s="10">
        <v>0</v>
      </c>
      <c r="T955" s="10">
        <v>1672</v>
      </c>
      <c r="U955" s="10">
        <v>0</v>
      </c>
      <c r="V955" s="10">
        <v>1672</v>
      </c>
      <c r="W955" s="10">
        <v>1635</v>
      </c>
      <c r="X955" s="10">
        <v>0</v>
      </c>
      <c r="Y955" s="10">
        <v>1050</v>
      </c>
      <c r="Z955" s="10">
        <v>0</v>
      </c>
      <c r="AA955" s="10">
        <v>0</v>
      </c>
      <c r="AB955" s="10">
        <v>0</v>
      </c>
      <c r="AC955" s="10">
        <v>0</v>
      </c>
      <c r="AD955" s="10">
        <v>0</v>
      </c>
      <c r="AE955" s="10">
        <v>0</v>
      </c>
      <c r="AF955" s="10">
        <v>0</v>
      </c>
      <c r="AG955" s="10">
        <v>-2257</v>
      </c>
      <c r="AH955" s="10"/>
      <c r="AJ955" s="24">
        <f t="shared" si="688"/>
        <v>-0.98420674802584351</v>
      </c>
      <c r="AK955" s="24">
        <f t="shared" si="689"/>
        <v>149.31818181818181</v>
      </c>
      <c r="AL955" s="24">
        <f t="shared" si="690"/>
        <v>-0.68249168430601759</v>
      </c>
      <c r="AM955" s="24">
        <f t="shared" si="691"/>
        <v>-0.24623115577889448</v>
      </c>
      <c r="AN955" s="24">
        <f t="shared" si="692"/>
        <v>-8.2077051926298161E-2</v>
      </c>
    </row>
    <row r="956" spans="1:40" x14ac:dyDescent="0.25">
      <c r="A956" s="7" t="s">
        <v>1889</v>
      </c>
      <c r="B956" s="7" t="s">
        <v>1890</v>
      </c>
      <c r="C956" s="8" t="s">
        <v>255</v>
      </c>
      <c r="D956" s="9"/>
      <c r="E956" s="9"/>
      <c r="F956" s="9"/>
      <c r="G956" s="10">
        <v>0</v>
      </c>
      <c r="H956" s="10">
        <v>0</v>
      </c>
      <c r="I956" s="10">
        <v>0</v>
      </c>
      <c r="J956" s="10">
        <v>0</v>
      </c>
      <c r="K956" s="10">
        <v>357</v>
      </c>
      <c r="L956" s="10">
        <v>0</v>
      </c>
      <c r="M956" s="10">
        <v>0</v>
      </c>
      <c r="N956" s="10">
        <v>89.25</v>
      </c>
      <c r="O956" s="10">
        <v>84</v>
      </c>
      <c r="P956" s="10">
        <v>0</v>
      </c>
      <c r="Q956" s="10">
        <v>84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10">
        <v>84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  <c r="AD956" s="10">
        <v>0</v>
      </c>
      <c r="AE956" s="10">
        <v>0</v>
      </c>
      <c r="AF956" s="10">
        <v>0</v>
      </c>
      <c r="AG956" s="10">
        <v>-84</v>
      </c>
      <c r="AH956" s="10"/>
      <c r="AJ956" s="24" t="e">
        <f t="shared" si="688"/>
        <v>#DIV/0!</v>
      </c>
      <c r="AK956" s="24" t="e">
        <f t="shared" si="689"/>
        <v>#DIV/0!</v>
      </c>
      <c r="AL956" s="24">
        <f t="shared" si="690"/>
        <v>-1</v>
      </c>
      <c r="AM956" s="24" t="e">
        <f t="shared" si="691"/>
        <v>#DIV/0!</v>
      </c>
      <c r="AN956" s="24" t="e">
        <f t="shared" si="692"/>
        <v>#DIV/0!</v>
      </c>
    </row>
    <row r="957" spans="1:40" x14ac:dyDescent="0.25">
      <c r="A957" s="7" t="s">
        <v>1891</v>
      </c>
      <c r="B957" s="7" t="s">
        <v>1892</v>
      </c>
      <c r="C957" s="8" t="s">
        <v>255</v>
      </c>
      <c r="D957" s="9"/>
      <c r="E957" s="9"/>
      <c r="F957" s="9"/>
      <c r="G957" s="10">
        <v>0</v>
      </c>
      <c r="H957" s="10">
        <v>210</v>
      </c>
      <c r="I957" s="10">
        <v>0</v>
      </c>
      <c r="J957" s="10">
        <v>0</v>
      </c>
      <c r="K957" s="10">
        <v>0</v>
      </c>
      <c r="L957" s="10">
        <v>0</v>
      </c>
      <c r="M957" s="10">
        <v>504</v>
      </c>
      <c r="N957" s="10">
        <v>126</v>
      </c>
      <c r="O957" s="10">
        <v>525</v>
      </c>
      <c r="P957" s="10">
        <v>0</v>
      </c>
      <c r="Q957" s="10">
        <v>525</v>
      </c>
      <c r="R957" s="10">
        <v>0</v>
      </c>
      <c r="S957" s="10">
        <v>0</v>
      </c>
      <c r="T957" s="10">
        <v>0</v>
      </c>
      <c r="U957" s="10">
        <v>0</v>
      </c>
      <c r="V957" s="10">
        <v>0</v>
      </c>
      <c r="W957" s="10">
        <v>525</v>
      </c>
      <c r="X957" s="10">
        <v>0</v>
      </c>
      <c r="Y957" s="10">
        <v>210</v>
      </c>
      <c r="Z957" s="10">
        <v>0</v>
      </c>
      <c r="AA957" s="10">
        <v>0</v>
      </c>
      <c r="AB957" s="10">
        <v>0</v>
      </c>
      <c r="AC957" s="10">
        <v>0</v>
      </c>
      <c r="AD957" s="10">
        <v>0</v>
      </c>
      <c r="AE957" s="10">
        <v>0</v>
      </c>
      <c r="AF957" s="10">
        <v>0</v>
      </c>
      <c r="AG957" s="10">
        <v>-315</v>
      </c>
      <c r="AH957" s="10"/>
      <c r="AJ957" s="24" t="e">
        <f t="shared" si="688"/>
        <v>#DIV/0!</v>
      </c>
      <c r="AK957" s="24">
        <f t="shared" si="689"/>
        <v>4.1666666666666664E-2</v>
      </c>
      <c r="AL957" s="24">
        <f t="shared" si="690"/>
        <v>-0.6</v>
      </c>
      <c r="AM957" s="24" t="e">
        <f t="shared" si="691"/>
        <v>#DIV/0!</v>
      </c>
      <c r="AN957" s="24" t="e">
        <f t="shared" si="692"/>
        <v>#DIV/0!</v>
      </c>
    </row>
    <row r="958" spans="1:40" x14ac:dyDescent="0.25">
      <c r="A958" s="7" t="s">
        <v>1893</v>
      </c>
      <c r="B958" s="7" t="s">
        <v>1894</v>
      </c>
      <c r="C958" s="8" t="s">
        <v>255</v>
      </c>
      <c r="D958" s="9"/>
      <c r="E958" s="9"/>
      <c r="F958" s="9"/>
      <c r="G958" s="10">
        <v>0</v>
      </c>
      <c r="H958" s="10">
        <v>2257</v>
      </c>
      <c r="I958" s="10">
        <v>13790</v>
      </c>
      <c r="J958" s="10">
        <v>6520</v>
      </c>
      <c r="K958" s="10">
        <v>2265</v>
      </c>
      <c r="L958" s="10">
        <v>1737</v>
      </c>
      <c r="M958" s="10">
        <v>2959</v>
      </c>
      <c r="N958" s="10">
        <v>3370.25</v>
      </c>
      <c r="O958" s="10">
        <v>2257</v>
      </c>
      <c r="P958" s="10">
        <v>3025</v>
      </c>
      <c r="Q958" s="10">
        <v>5282</v>
      </c>
      <c r="R958" s="10">
        <v>13790</v>
      </c>
      <c r="S958" s="10">
        <v>0</v>
      </c>
      <c r="T958" s="10">
        <v>13790</v>
      </c>
      <c r="U958" s="10">
        <v>0</v>
      </c>
      <c r="V958" s="10">
        <v>13790</v>
      </c>
      <c r="W958" s="10">
        <v>-8508</v>
      </c>
      <c r="X958" s="10">
        <v>0</v>
      </c>
      <c r="Y958" s="10">
        <v>2257</v>
      </c>
      <c r="Z958" s="10">
        <v>0</v>
      </c>
      <c r="AA958" s="10">
        <v>0</v>
      </c>
      <c r="AB958" s="10">
        <v>0</v>
      </c>
      <c r="AC958" s="10">
        <v>0</v>
      </c>
      <c r="AD958" s="10">
        <v>0</v>
      </c>
      <c r="AE958" s="10">
        <v>0</v>
      </c>
      <c r="AF958" s="10">
        <v>0</v>
      </c>
      <c r="AG958" s="10">
        <v>0</v>
      </c>
      <c r="AH958" s="10"/>
      <c r="AJ958" s="24">
        <f t="shared" si="688"/>
        <v>0.70351180195739782</v>
      </c>
      <c r="AK958" s="24">
        <f t="shared" si="689"/>
        <v>-0.23724231159175396</v>
      </c>
      <c r="AL958" s="24">
        <f t="shared" si="690"/>
        <v>0</v>
      </c>
      <c r="AM958" s="24">
        <f t="shared" si="691"/>
        <v>0.29936672423719057</v>
      </c>
      <c r="AN958" s="24">
        <f t="shared" si="692"/>
        <v>9.9788908079063529E-2</v>
      </c>
    </row>
    <row r="959" spans="1:40" x14ac:dyDescent="0.25">
      <c r="A959" s="7" t="s">
        <v>1895</v>
      </c>
      <c r="B959" s="7" t="s">
        <v>1896</v>
      </c>
      <c r="C959" s="8" t="s">
        <v>255</v>
      </c>
      <c r="D959" s="9"/>
      <c r="E959" s="9"/>
      <c r="F959" s="9"/>
      <c r="G959" s="10">
        <v>0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10">
        <v>0</v>
      </c>
      <c r="T959" s="10">
        <v>0</v>
      </c>
      <c r="U959" s="10">
        <v>0</v>
      </c>
      <c r="V959" s="10">
        <v>0</v>
      </c>
      <c r="W959" s="10">
        <v>0</v>
      </c>
      <c r="X959" s="10">
        <v>0</v>
      </c>
      <c r="Y959" s="10">
        <v>0</v>
      </c>
      <c r="Z959" s="10">
        <v>0</v>
      </c>
      <c r="AA959" s="10">
        <v>0</v>
      </c>
      <c r="AB959" s="10">
        <v>0</v>
      </c>
      <c r="AC959" s="10">
        <v>0</v>
      </c>
      <c r="AD959" s="10">
        <v>0</v>
      </c>
      <c r="AE959" s="10">
        <v>0</v>
      </c>
      <c r="AF959" s="10">
        <v>0</v>
      </c>
      <c r="AG959" s="10">
        <v>0</v>
      </c>
      <c r="AH959" s="10"/>
      <c r="AL959" s="24"/>
    </row>
    <row r="960" spans="1:40" x14ac:dyDescent="0.25">
      <c r="A960" s="7" t="s">
        <v>1897</v>
      </c>
      <c r="B960" s="7" t="s">
        <v>1898</v>
      </c>
      <c r="C960" s="8" t="s">
        <v>324</v>
      </c>
      <c r="D960" s="9"/>
      <c r="E960" s="9"/>
      <c r="F960" s="9"/>
      <c r="G960" s="10">
        <v>0</v>
      </c>
      <c r="H960" s="10">
        <v>20000</v>
      </c>
      <c r="I960" s="10">
        <v>0</v>
      </c>
      <c r="J960" s="10">
        <v>0</v>
      </c>
      <c r="K960" s="10">
        <v>0</v>
      </c>
      <c r="L960" s="10">
        <v>0</v>
      </c>
      <c r="M960" s="10">
        <v>0</v>
      </c>
      <c r="N960" s="10">
        <v>0</v>
      </c>
      <c r="O960" s="10">
        <v>20000</v>
      </c>
      <c r="P960" s="10">
        <v>-20000</v>
      </c>
      <c r="Q960" s="10">
        <v>0</v>
      </c>
      <c r="R960" s="10">
        <v>0</v>
      </c>
      <c r="S960" s="10">
        <v>0</v>
      </c>
      <c r="T960" s="10">
        <v>0</v>
      </c>
      <c r="U960" s="10">
        <v>0</v>
      </c>
      <c r="V960" s="10">
        <v>0</v>
      </c>
      <c r="W960" s="10">
        <v>0</v>
      </c>
      <c r="X960" s="10" t="s">
        <v>1899</v>
      </c>
      <c r="Y960" s="10">
        <v>20000</v>
      </c>
      <c r="Z960" s="10">
        <v>0</v>
      </c>
      <c r="AA960" s="10">
        <v>0</v>
      </c>
      <c r="AB960" s="10">
        <v>0</v>
      </c>
      <c r="AC960" s="10">
        <v>0</v>
      </c>
      <c r="AD960" s="10">
        <v>0</v>
      </c>
      <c r="AE960" s="10">
        <v>0</v>
      </c>
      <c r="AF960" s="10">
        <v>0</v>
      </c>
      <c r="AG960" s="10">
        <v>0</v>
      </c>
      <c r="AH960" s="10"/>
      <c r="AJ960" s="24" t="e">
        <f t="shared" ref="AJ960" si="693">(M960-L960)/L960</f>
        <v>#DIV/0!</v>
      </c>
      <c r="AK960" s="24" t="e">
        <f t="shared" ref="AK960" si="694">(O960-M960)/M960</f>
        <v>#DIV/0!</v>
      </c>
      <c r="AL960" s="24">
        <f t="shared" ref="AL960" si="695">AG960/O960</f>
        <v>0</v>
      </c>
      <c r="AM960" s="24" t="e">
        <f t="shared" ref="AM960" si="696">(Y960-L960)/L960</f>
        <v>#DIV/0!</v>
      </c>
      <c r="AN960" s="24" t="e">
        <f t="shared" ref="AN960" si="697">AM960/3</f>
        <v>#DIV/0!</v>
      </c>
    </row>
    <row r="961" spans="1:40" x14ac:dyDescent="0.25">
      <c r="A961" s="7" t="s">
        <v>1900</v>
      </c>
      <c r="B961" s="7" t="s">
        <v>1901</v>
      </c>
      <c r="C961" s="8" t="s">
        <v>324</v>
      </c>
      <c r="D961" s="9"/>
      <c r="E961" s="9"/>
      <c r="F961" s="9"/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10">
        <v>0</v>
      </c>
      <c r="X961" s="10">
        <v>0</v>
      </c>
      <c r="Y961" s="10">
        <v>0</v>
      </c>
      <c r="Z961" s="10">
        <v>0</v>
      </c>
      <c r="AA961" s="10">
        <v>0</v>
      </c>
      <c r="AB961" s="10">
        <v>0</v>
      </c>
      <c r="AC961" s="10">
        <v>0</v>
      </c>
      <c r="AD961" s="10">
        <v>0</v>
      </c>
      <c r="AE961" s="10">
        <v>0</v>
      </c>
      <c r="AF961" s="10">
        <v>0</v>
      </c>
      <c r="AG961" s="10">
        <v>0</v>
      </c>
      <c r="AH961" s="10"/>
      <c r="AL961" s="24"/>
    </row>
    <row r="962" spans="1:40" x14ac:dyDescent="0.25">
      <c r="A962" s="7" t="s">
        <v>1902</v>
      </c>
      <c r="B962" s="7" t="s">
        <v>1903</v>
      </c>
      <c r="C962" s="8" t="s">
        <v>324</v>
      </c>
      <c r="D962" s="9"/>
      <c r="E962" s="9"/>
      <c r="F962" s="9"/>
      <c r="G962" s="10">
        <v>0</v>
      </c>
      <c r="H962" s="10">
        <v>0</v>
      </c>
      <c r="I962" s="10">
        <v>0</v>
      </c>
      <c r="J962" s="10">
        <v>0</v>
      </c>
      <c r="K962" s="10">
        <v>0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10">
        <v>0</v>
      </c>
      <c r="W962" s="10">
        <v>0</v>
      </c>
      <c r="X962" s="10">
        <v>0</v>
      </c>
      <c r="Y962" s="10">
        <v>0</v>
      </c>
      <c r="Z962" s="10">
        <v>0</v>
      </c>
      <c r="AA962" s="10">
        <v>0</v>
      </c>
      <c r="AB962" s="10">
        <v>0</v>
      </c>
      <c r="AC962" s="10">
        <v>0</v>
      </c>
      <c r="AD962" s="10">
        <v>0</v>
      </c>
      <c r="AE962" s="10">
        <v>0</v>
      </c>
      <c r="AF962" s="10">
        <v>0</v>
      </c>
      <c r="AG962" s="10">
        <v>0</v>
      </c>
      <c r="AH962" s="10"/>
      <c r="AL962" s="24"/>
    </row>
    <row r="963" spans="1:40" x14ac:dyDescent="0.25">
      <c r="A963" s="7" t="s">
        <v>1904</v>
      </c>
      <c r="B963" s="7" t="s">
        <v>1905</v>
      </c>
      <c r="C963" s="8" t="s">
        <v>324</v>
      </c>
      <c r="D963" s="9"/>
      <c r="E963" s="9"/>
      <c r="F963" s="9"/>
      <c r="G963" s="10">
        <v>0</v>
      </c>
      <c r="H963" s="10">
        <v>4000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4000</v>
      </c>
      <c r="P963" s="10">
        <v>-1000</v>
      </c>
      <c r="Q963" s="10">
        <v>3000</v>
      </c>
      <c r="R963" s="10">
        <v>0</v>
      </c>
      <c r="S963" s="10">
        <v>0</v>
      </c>
      <c r="T963" s="10">
        <v>0</v>
      </c>
      <c r="U963" s="10">
        <v>0</v>
      </c>
      <c r="V963" s="10">
        <v>0</v>
      </c>
      <c r="W963" s="10">
        <v>3000</v>
      </c>
      <c r="X963" s="10">
        <v>0</v>
      </c>
      <c r="Y963" s="10">
        <v>4000</v>
      </c>
      <c r="Z963" s="10">
        <v>0</v>
      </c>
      <c r="AA963" s="10">
        <v>0</v>
      </c>
      <c r="AB963" s="10">
        <v>0</v>
      </c>
      <c r="AC963" s="10">
        <v>0</v>
      </c>
      <c r="AD963" s="10">
        <v>0</v>
      </c>
      <c r="AE963" s="10">
        <v>0</v>
      </c>
      <c r="AF963" s="10">
        <v>0</v>
      </c>
      <c r="AG963" s="10">
        <v>0</v>
      </c>
      <c r="AH963" s="10"/>
      <c r="AJ963" s="24" t="e">
        <f t="shared" ref="AJ963" si="698">(M963-L963)/L963</f>
        <v>#DIV/0!</v>
      </c>
      <c r="AK963" s="24" t="e">
        <f t="shared" ref="AK963" si="699">(O963-M963)/M963</f>
        <v>#DIV/0!</v>
      </c>
      <c r="AL963" s="24">
        <f t="shared" ref="AL963" si="700">AG963/O963</f>
        <v>0</v>
      </c>
      <c r="AM963" s="24" t="e">
        <f t="shared" ref="AM963" si="701">(Y963-L963)/L963</f>
        <v>#DIV/0!</v>
      </c>
      <c r="AN963" s="24" t="e">
        <f t="shared" ref="AN963" si="702">AM963/3</f>
        <v>#DIV/0!</v>
      </c>
    </row>
    <row r="964" spans="1:40" x14ac:dyDescent="0.25">
      <c r="A964" s="19" t="s">
        <v>1906</v>
      </c>
      <c r="B964" s="19" t="s">
        <v>1907</v>
      </c>
      <c r="C964" s="8" t="s">
        <v>324</v>
      </c>
      <c r="D964" s="9"/>
      <c r="E964" s="9"/>
      <c r="F964" s="9"/>
      <c r="G964" s="10">
        <v>0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0</v>
      </c>
      <c r="T964" s="10">
        <v>0</v>
      </c>
      <c r="U964" s="10">
        <v>0</v>
      </c>
      <c r="V964" s="10">
        <v>0</v>
      </c>
      <c r="W964" s="10">
        <v>0</v>
      </c>
      <c r="X964" s="10">
        <v>0</v>
      </c>
      <c r="Y964" s="10">
        <v>0</v>
      </c>
      <c r="Z964" s="10">
        <v>0</v>
      </c>
      <c r="AA964" s="10">
        <v>0</v>
      </c>
      <c r="AB964" s="10">
        <v>0</v>
      </c>
      <c r="AC964" s="10">
        <v>0</v>
      </c>
      <c r="AD964" s="10">
        <v>0</v>
      </c>
      <c r="AE964" s="10">
        <v>0</v>
      </c>
      <c r="AF964" s="10">
        <v>0</v>
      </c>
      <c r="AG964" s="10">
        <v>0</v>
      </c>
      <c r="AH964" s="10"/>
      <c r="AL964" s="24"/>
    </row>
    <row r="965" spans="1:40" x14ac:dyDescent="0.25">
      <c r="A965" s="19" t="s">
        <v>1908</v>
      </c>
      <c r="B965" s="19" t="s">
        <v>1909</v>
      </c>
      <c r="C965" s="8" t="s">
        <v>324</v>
      </c>
      <c r="D965" s="9"/>
      <c r="E965" s="9"/>
      <c r="F965" s="9"/>
      <c r="G965" s="10">
        <v>0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10">
        <v>0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0">
        <v>0</v>
      </c>
      <c r="Z965" s="10">
        <v>0</v>
      </c>
      <c r="AA965" s="10">
        <v>0</v>
      </c>
      <c r="AB965" s="10">
        <v>0</v>
      </c>
      <c r="AC965" s="10">
        <v>0</v>
      </c>
      <c r="AD965" s="10">
        <v>0</v>
      </c>
      <c r="AE965" s="10">
        <v>0</v>
      </c>
      <c r="AF965" s="10">
        <v>0</v>
      </c>
      <c r="AG965" s="10">
        <v>0</v>
      </c>
      <c r="AH965" s="10"/>
      <c r="AL965" s="24"/>
    </row>
    <row r="966" spans="1:40" x14ac:dyDescent="0.25">
      <c r="A966" s="19" t="s">
        <v>1910</v>
      </c>
      <c r="B966" s="19" t="s">
        <v>1911</v>
      </c>
      <c r="C966" s="8" t="s">
        <v>324</v>
      </c>
      <c r="D966" s="9"/>
      <c r="E966" s="9"/>
      <c r="F966" s="9"/>
      <c r="G966" s="10">
        <v>0</v>
      </c>
      <c r="H966" s="10">
        <v>0</v>
      </c>
      <c r="I966" s="10">
        <v>0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10">
        <v>0</v>
      </c>
      <c r="W966" s="10">
        <v>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  <c r="AD966" s="10">
        <v>0</v>
      </c>
      <c r="AE966" s="10">
        <v>0</v>
      </c>
      <c r="AF966" s="10">
        <v>0</v>
      </c>
      <c r="AG966" s="10">
        <v>0</v>
      </c>
      <c r="AH966" s="10"/>
      <c r="AL966" s="24"/>
    </row>
    <row r="967" spans="1:40" x14ac:dyDescent="0.25">
      <c r="A967" s="19" t="s">
        <v>1912</v>
      </c>
      <c r="B967" s="19" t="s">
        <v>1913</v>
      </c>
      <c r="C967" s="8" t="s">
        <v>324</v>
      </c>
      <c r="D967" s="9"/>
      <c r="E967" s="9"/>
      <c r="F967" s="9"/>
      <c r="G967" s="10">
        <v>0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10">
        <v>0</v>
      </c>
      <c r="X967" s="10">
        <v>0</v>
      </c>
      <c r="Y967" s="10">
        <v>0</v>
      </c>
      <c r="Z967" s="10">
        <v>0</v>
      </c>
      <c r="AA967" s="10">
        <v>0</v>
      </c>
      <c r="AB967" s="10">
        <v>0</v>
      </c>
      <c r="AC967" s="10">
        <v>0</v>
      </c>
      <c r="AD967" s="10">
        <v>0</v>
      </c>
      <c r="AE967" s="10">
        <v>0</v>
      </c>
      <c r="AF967" s="10">
        <v>0</v>
      </c>
      <c r="AG967" s="10">
        <v>0</v>
      </c>
      <c r="AH967" s="10"/>
      <c r="AL967" s="24"/>
    </row>
    <row r="968" spans="1:40" x14ac:dyDescent="0.25">
      <c r="A968" s="19" t="s">
        <v>1914</v>
      </c>
      <c r="B968" s="19" t="s">
        <v>1915</v>
      </c>
      <c r="C968" s="8" t="s">
        <v>324</v>
      </c>
      <c r="D968" s="9"/>
      <c r="E968" s="9"/>
      <c r="F968" s="9"/>
      <c r="G968" s="10">
        <v>0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0</v>
      </c>
      <c r="W968" s="10">
        <v>0</v>
      </c>
      <c r="X968" s="10">
        <v>0</v>
      </c>
      <c r="Y968" s="10">
        <v>0</v>
      </c>
      <c r="Z968" s="10">
        <v>0</v>
      </c>
      <c r="AA968" s="10">
        <v>0</v>
      </c>
      <c r="AB968" s="10">
        <v>0</v>
      </c>
      <c r="AC968" s="10">
        <v>0</v>
      </c>
      <c r="AD968" s="10">
        <v>0</v>
      </c>
      <c r="AE968" s="10">
        <v>0</v>
      </c>
      <c r="AF968" s="10">
        <v>0</v>
      </c>
      <c r="AG968" s="10">
        <v>0</v>
      </c>
      <c r="AH968" s="10"/>
      <c r="AL968" s="24"/>
    </row>
    <row r="969" spans="1:40" x14ac:dyDescent="0.25">
      <c r="A969" s="19" t="s">
        <v>1916</v>
      </c>
      <c r="B969" s="19" t="s">
        <v>1917</v>
      </c>
      <c r="C969" s="8" t="s">
        <v>324</v>
      </c>
      <c r="D969" s="9"/>
      <c r="E969" s="9"/>
      <c r="F969" s="9"/>
      <c r="G969" s="10">
        <v>0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10">
        <v>0</v>
      </c>
      <c r="W969" s="10">
        <v>0</v>
      </c>
      <c r="X969" s="10">
        <v>0</v>
      </c>
      <c r="Y969" s="10">
        <v>0</v>
      </c>
      <c r="Z969" s="10">
        <v>0</v>
      </c>
      <c r="AA969" s="10">
        <v>0</v>
      </c>
      <c r="AB969" s="10">
        <v>0</v>
      </c>
      <c r="AC969" s="10">
        <v>0</v>
      </c>
      <c r="AD969" s="10">
        <v>0</v>
      </c>
      <c r="AE969" s="10">
        <v>0</v>
      </c>
      <c r="AF969" s="10">
        <v>0</v>
      </c>
      <c r="AG969" s="10">
        <v>0</v>
      </c>
      <c r="AH969" s="10"/>
      <c r="AL969" s="24"/>
    </row>
    <row r="970" spans="1:40" x14ac:dyDescent="0.25">
      <c r="A970" s="19" t="s">
        <v>1918</v>
      </c>
      <c r="B970" s="19" t="s">
        <v>1919</v>
      </c>
      <c r="C970" s="8" t="s">
        <v>324</v>
      </c>
      <c r="D970" s="9"/>
      <c r="E970" s="9"/>
      <c r="F970" s="9"/>
      <c r="G970" s="10">
        <v>0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10">
        <v>0</v>
      </c>
      <c r="W970" s="10">
        <v>0</v>
      </c>
      <c r="X970" s="10">
        <v>0</v>
      </c>
      <c r="Y970" s="10">
        <v>0</v>
      </c>
      <c r="Z970" s="10">
        <v>0</v>
      </c>
      <c r="AA970" s="10">
        <v>0</v>
      </c>
      <c r="AB970" s="10">
        <v>0</v>
      </c>
      <c r="AC970" s="10">
        <v>0</v>
      </c>
      <c r="AD970" s="10">
        <v>0</v>
      </c>
      <c r="AE970" s="10">
        <v>0</v>
      </c>
      <c r="AF970" s="10">
        <v>0</v>
      </c>
      <c r="AG970" s="10">
        <v>0</v>
      </c>
      <c r="AH970" s="10"/>
      <c r="AL970" s="24"/>
    </row>
    <row r="971" spans="1:40" x14ac:dyDescent="0.25">
      <c r="A971" s="19" t="s">
        <v>1920</v>
      </c>
      <c r="B971" s="19" t="s">
        <v>1921</v>
      </c>
      <c r="C971" s="8" t="s">
        <v>324</v>
      </c>
      <c r="D971" s="9"/>
      <c r="E971" s="9"/>
      <c r="F971" s="9"/>
      <c r="G971" s="10">
        <v>0</v>
      </c>
      <c r="H971" s="10">
        <v>0</v>
      </c>
      <c r="I971" s="10">
        <v>0</v>
      </c>
      <c r="J971" s="10">
        <v>0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0</v>
      </c>
      <c r="U971" s="10">
        <v>0</v>
      </c>
      <c r="V971" s="10">
        <v>0</v>
      </c>
      <c r="W971" s="10">
        <v>0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  <c r="AD971" s="10">
        <v>0</v>
      </c>
      <c r="AE971" s="10">
        <v>0</v>
      </c>
      <c r="AF971" s="10">
        <v>0</v>
      </c>
      <c r="AG971" s="10">
        <v>0</v>
      </c>
      <c r="AH971" s="10"/>
      <c r="AL971" s="24"/>
    </row>
    <row r="972" spans="1:40" x14ac:dyDescent="0.25">
      <c r="A972" s="19" t="s">
        <v>1922</v>
      </c>
      <c r="B972" s="19" t="s">
        <v>1923</v>
      </c>
      <c r="C972" s="8" t="s">
        <v>324</v>
      </c>
      <c r="D972" s="9"/>
      <c r="E972" s="9"/>
      <c r="F972" s="9"/>
      <c r="G972" s="10">
        <v>0</v>
      </c>
      <c r="H972" s="10">
        <v>0</v>
      </c>
      <c r="I972" s="10">
        <v>0</v>
      </c>
      <c r="J972" s="10">
        <v>0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10">
        <v>0</v>
      </c>
      <c r="W972" s="10">
        <v>0</v>
      </c>
      <c r="X972" s="10">
        <v>0</v>
      </c>
      <c r="Y972" s="10">
        <v>0</v>
      </c>
      <c r="Z972" s="10">
        <v>0</v>
      </c>
      <c r="AA972" s="10">
        <v>0</v>
      </c>
      <c r="AB972" s="10">
        <v>0</v>
      </c>
      <c r="AC972" s="10">
        <v>0</v>
      </c>
      <c r="AD972" s="10">
        <v>0</v>
      </c>
      <c r="AE972" s="10">
        <v>0</v>
      </c>
      <c r="AF972" s="10">
        <v>0</v>
      </c>
      <c r="AG972" s="10">
        <v>0</v>
      </c>
      <c r="AH972" s="10"/>
      <c r="AL972" s="24"/>
    </row>
    <row r="973" spans="1:40" x14ac:dyDescent="0.25">
      <c r="A973" s="7" t="s">
        <v>1924</v>
      </c>
      <c r="B973" s="7" t="s">
        <v>1925</v>
      </c>
      <c r="C973" s="8" t="s">
        <v>324</v>
      </c>
      <c r="D973" s="9"/>
      <c r="E973" s="9"/>
      <c r="F973" s="9"/>
      <c r="G973" s="10">
        <v>0</v>
      </c>
      <c r="H973" s="10">
        <v>0</v>
      </c>
      <c r="I973" s="10">
        <v>0</v>
      </c>
      <c r="J973" s="10">
        <v>0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10">
        <v>0</v>
      </c>
      <c r="X973" s="10">
        <v>0</v>
      </c>
      <c r="Y973" s="10">
        <v>0</v>
      </c>
      <c r="Z973" s="10">
        <v>0</v>
      </c>
      <c r="AA973" s="10">
        <v>0</v>
      </c>
      <c r="AB973" s="10">
        <v>0</v>
      </c>
      <c r="AC973" s="10">
        <v>0</v>
      </c>
      <c r="AD973" s="10">
        <v>0</v>
      </c>
      <c r="AE973" s="10">
        <v>0</v>
      </c>
      <c r="AF973" s="10">
        <v>0</v>
      </c>
      <c r="AG973" s="10">
        <v>0</v>
      </c>
      <c r="AH973" s="10"/>
      <c r="AL973" s="24"/>
    </row>
    <row r="974" spans="1:40" x14ac:dyDescent="0.25">
      <c r="A974" s="7" t="s">
        <v>1926</v>
      </c>
      <c r="B974" s="7" t="s">
        <v>1927</v>
      </c>
      <c r="C974" s="8" t="s">
        <v>324</v>
      </c>
      <c r="D974" s="9"/>
      <c r="E974" s="9"/>
      <c r="F974" s="9"/>
      <c r="G974" s="10">
        <v>0</v>
      </c>
      <c r="H974" s="10">
        <v>0</v>
      </c>
      <c r="I974" s="10">
        <v>0</v>
      </c>
      <c r="J974" s="10">
        <v>0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0</v>
      </c>
      <c r="AA974" s="10">
        <v>0</v>
      </c>
      <c r="AB974" s="10">
        <v>0</v>
      </c>
      <c r="AC974" s="10">
        <v>0</v>
      </c>
      <c r="AD974" s="10">
        <v>0</v>
      </c>
      <c r="AE974" s="10">
        <v>0</v>
      </c>
      <c r="AF974" s="10">
        <v>0</v>
      </c>
      <c r="AG974" s="10">
        <v>0</v>
      </c>
      <c r="AH974" s="10"/>
      <c r="AL974" s="24"/>
    </row>
    <row r="975" spans="1:40" x14ac:dyDescent="0.25">
      <c r="A975" s="7" t="s">
        <v>1928</v>
      </c>
      <c r="B975" s="7" t="s">
        <v>1929</v>
      </c>
      <c r="C975" s="8" t="s">
        <v>324</v>
      </c>
      <c r="D975" s="9"/>
      <c r="E975" s="9"/>
      <c r="F975" s="9"/>
      <c r="G975" s="10">
        <v>0</v>
      </c>
      <c r="H975" s="10">
        <v>0</v>
      </c>
      <c r="I975" s="10">
        <v>0</v>
      </c>
      <c r="J975" s="10">
        <v>0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10">
        <v>0</v>
      </c>
      <c r="W975" s="10">
        <v>0</v>
      </c>
      <c r="X975" s="10">
        <v>0</v>
      </c>
      <c r="Y975" s="10">
        <v>0</v>
      </c>
      <c r="Z975" s="10">
        <v>0</v>
      </c>
      <c r="AA975" s="10">
        <v>0</v>
      </c>
      <c r="AB975" s="10">
        <v>0</v>
      </c>
      <c r="AC975" s="10">
        <v>0</v>
      </c>
      <c r="AD975" s="10">
        <v>0</v>
      </c>
      <c r="AE975" s="10">
        <v>0</v>
      </c>
      <c r="AF975" s="10">
        <v>0</v>
      </c>
      <c r="AG975" s="10">
        <v>0</v>
      </c>
      <c r="AH975" s="10"/>
      <c r="AL975" s="24"/>
    </row>
    <row r="976" spans="1:40" x14ac:dyDescent="0.25">
      <c r="A976" s="7" t="s">
        <v>1930</v>
      </c>
      <c r="B976" s="7" t="s">
        <v>1931</v>
      </c>
      <c r="C976" s="8" t="s">
        <v>324</v>
      </c>
      <c r="D976" s="9"/>
      <c r="E976" s="9"/>
      <c r="F976" s="9"/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0">
        <v>0</v>
      </c>
      <c r="Z976" s="10">
        <v>0</v>
      </c>
      <c r="AA976" s="10">
        <v>0</v>
      </c>
      <c r="AB976" s="10">
        <v>0</v>
      </c>
      <c r="AC976" s="10">
        <v>0</v>
      </c>
      <c r="AD976" s="10">
        <v>0</v>
      </c>
      <c r="AE976" s="10">
        <v>0</v>
      </c>
      <c r="AF976" s="10">
        <v>0</v>
      </c>
      <c r="AG976" s="10">
        <v>0</v>
      </c>
      <c r="AH976" s="10"/>
      <c r="AL976" s="24"/>
    </row>
    <row r="977" spans="1:40" x14ac:dyDescent="0.25">
      <c r="A977" s="7" t="s">
        <v>1932</v>
      </c>
      <c r="B977" s="7" t="s">
        <v>1933</v>
      </c>
      <c r="C977" s="8" t="s">
        <v>324</v>
      </c>
      <c r="D977" s="9"/>
      <c r="E977" s="9"/>
      <c r="F977" s="9"/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10">
        <v>0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0</v>
      </c>
      <c r="AC977" s="10">
        <v>0</v>
      </c>
      <c r="AD977" s="10">
        <v>0</v>
      </c>
      <c r="AE977" s="10">
        <v>0</v>
      </c>
      <c r="AF977" s="10">
        <v>0</v>
      </c>
      <c r="AG977" s="10">
        <v>0</v>
      </c>
      <c r="AH977" s="10"/>
      <c r="AL977" s="24"/>
    </row>
    <row r="978" spans="1:40" x14ac:dyDescent="0.25">
      <c r="A978" s="7" t="s">
        <v>1934</v>
      </c>
      <c r="B978" s="7" t="s">
        <v>1935</v>
      </c>
      <c r="C978" s="8" t="s">
        <v>324</v>
      </c>
      <c r="D978" s="9"/>
      <c r="E978" s="9"/>
      <c r="F978" s="9"/>
      <c r="G978" s="10">
        <v>0</v>
      </c>
      <c r="H978" s="10">
        <v>840</v>
      </c>
      <c r="I978" s="10">
        <v>0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840</v>
      </c>
      <c r="P978" s="10">
        <v>0</v>
      </c>
      <c r="Q978" s="10">
        <v>840</v>
      </c>
      <c r="R978" s="10">
        <v>0</v>
      </c>
      <c r="S978" s="10">
        <v>0</v>
      </c>
      <c r="T978" s="10">
        <v>0</v>
      </c>
      <c r="U978" s="10">
        <v>0</v>
      </c>
      <c r="V978" s="10">
        <v>0</v>
      </c>
      <c r="W978" s="10">
        <v>840</v>
      </c>
      <c r="X978" s="10" t="s">
        <v>1936</v>
      </c>
      <c r="Y978" s="10">
        <v>840</v>
      </c>
      <c r="Z978" s="10">
        <v>0</v>
      </c>
      <c r="AA978" s="10">
        <v>0</v>
      </c>
      <c r="AB978" s="10">
        <v>0</v>
      </c>
      <c r="AC978" s="10">
        <v>0</v>
      </c>
      <c r="AD978" s="10">
        <v>0</v>
      </c>
      <c r="AE978" s="10">
        <v>0</v>
      </c>
      <c r="AF978" s="10">
        <v>0</v>
      </c>
      <c r="AG978" s="10">
        <v>0</v>
      </c>
      <c r="AH978" s="10"/>
      <c r="AJ978" s="24" t="e">
        <f t="shared" ref="AJ978" si="703">(M978-L978)/L978</f>
        <v>#DIV/0!</v>
      </c>
      <c r="AK978" s="24" t="e">
        <f t="shared" ref="AK978" si="704">(O978-M978)/M978</f>
        <v>#DIV/0!</v>
      </c>
      <c r="AL978" s="24">
        <f t="shared" ref="AL978" si="705">AG978/O978</f>
        <v>0</v>
      </c>
      <c r="AM978" s="24" t="e">
        <f t="shared" ref="AM978" si="706">(Y978-L978)/L978</f>
        <v>#DIV/0!</v>
      </c>
      <c r="AN978" s="24" t="e">
        <f t="shared" ref="AN978" si="707">AM978/3</f>
        <v>#DIV/0!</v>
      </c>
    </row>
    <row r="979" spans="1:40" x14ac:dyDescent="0.25">
      <c r="A979" s="7" t="s">
        <v>1937</v>
      </c>
      <c r="B979" s="7" t="s">
        <v>1938</v>
      </c>
      <c r="C979" s="8" t="s">
        <v>324</v>
      </c>
      <c r="D979" s="9"/>
      <c r="E979" s="9"/>
      <c r="F979" s="9"/>
      <c r="G979" s="10">
        <v>0</v>
      </c>
      <c r="H979" s="10">
        <v>0</v>
      </c>
      <c r="I979" s="10">
        <v>0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0</v>
      </c>
      <c r="Y979" s="10">
        <v>0</v>
      </c>
      <c r="Z979" s="10">
        <v>0</v>
      </c>
      <c r="AA979" s="10">
        <v>0</v>
      </c>
      <c r="AB979" s="10">
        <v>0</v>
      </c>
      <c r="AC979" s="10">
        <v>0</v>
      </c>
      <c r="AD979" s="10">
        <v>0</v>
      </c>
      <c r="AE979" s="10">
        <v>0</v>
      </c>
      <c r="AF979" s="10">
        <v>0</v>
      </c>
      <c r="AG979" s="10">
        <v>0</v>
      </c>
      <c r="AH979" s="10"/>
      <c r="AL979" s="24"/>
    </row>
    <row r="980" spans="1:40" x14ac:dyDescent="0.25">
      <c r="A980" s="7" t="s">
        <v>1939</v>
      </c>
      <c r="B980" s="7" t="s">
        <v>1940</v>
      </c>
      <c r="C980" s="8" t="s">
        <v>324</v>
      </c>
      <c r="D980" s="9"/>
      <c r="E980" s="9"/>
      <c r="F980" s="9"/>
      <c r="G980" s="10">
        <v>0</v>
      </c>
      <c r="H980" s="10">
        <v>0</v>
      </c>
      <c r="I980" s="10">
        <v>0</v>
      </c>
      <c r="J980" s="10">
        <v>0</v>
      </c>
      <c r="K980" s="10">
        <v>0</v>
      </c>
      <c r="L980" s="10">
        <v>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v>0</v>
      </c>
      <c r="AA980" s="10">
        <v>0</v>
      </c>
      <c r="AB980" s="10">
        <v>0</v>
      </c>
      <c r="AC980" s="10">
        <v>0</v>
      </c>
      <c r="AD980" s="10">
        <v>0</v>
      </c>
      <c r="AE980" s="10">
        <v>0</v>
      </c>
      <c r="AF980" s="10">
        <v>0</v>
      </c>
      <c r="AG980" s="10">
        <v>0</v>
      </c>
      <c r="AH980" s="10"/>
      <c r="AL980" s="24"/>
    </row>
    <row r="981" spans="1:40" x14ac:dyDescent="0.25">
      <c r="A981" s="7" t="s">
        <v>1941</v>
      </c>
      <c r="B981" s="7" t="s">
        <v>1942</v>
      </c>
      <c r="C981" s="8" t="s">
        <v>324</v>
      </c>
      <c r="D981" s="9"/>
      <c r="E981" s="9"/>
      <c r="F981" s="9"/>
      <c r="G981" s="10">
        <v>0</v>
      </c>
      <c r="H981" s="10">
        <v>0</v>
      </c>
      <c r="I981" s="10">
        <v>0</v>
      </c>
      <c r="J981" s="10">
        <v>0</v>
      </c>
      <c r="K981" s="10">
        <v>0</v>
      </c>
      <c r="L981" s="10">
        <v>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0</v>
      </c>
      <c r="T981" s="10">
        <v>0</v>
      </c>
      <c r="U981" s="10">
        <v>0</v>
      </c>
      <c r="V981" s="10">
        <v>0</v>
      </c>
      <c r="W981" s="10">
        <v>0</v>
      </c>
      <c r="X981" s="10">
        <v>0</v>
      </c>
      <c r="Y981" s="10">
        <v>0</v>
      </c>
      <c r="Z981" s="10">
        <v>0</v>
      </c>
      <c r="AA981" s="10">
        <v>0</v>
      </c>
      <c r="AB981" s="10">
        <v>0</v>
      </c>
      <c r="AC981" s="10">
        <v>0</v>
      </c>
      <c r="AD981" s="10">
        <v>0</v>
      </c>
      <c r="AE981" s="10">
        <v>0</v>
      </c>
      <c r="AF981" s="10">
        <v>0</v>
      </c>
      <c r="AG981" s="10">
        <v>0</v>
      </c>
      <c r="AH981" s="10"/>
      <c r="AL981" s="24"/>
    </row>
    <row r="982" spans="1:40" x14ac:dyDescent="0.25">
      <c r="A982" s="7" t="s">
        <v>1943</v>
      </c>
      <c r="B982" s="7" t="s">
        <v>1944</v>
      </c>
      <c r="C982" s="8" t="s">
        <v>324</v>
      </c>
      <c r="D982" s="9"/>
      <c r="E982" s="9"/>
      <c r="F982" s="9"/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0</v>
      </c>
      <c r="T982" s="10">
        <v>0</v>
      </c>
      <c r="U982" s="10">
        <v>0</v>
      </c>
      <c r="V982" s="10">
        <v>0</v>
      </c>
      <c r="W982" s="10">
        <v>0</v>
      </c>
      <c r="X982" s="10">
        <v>0</v>
      </c>
      <c r="Y982" s="10">
        <v>0</v>
      </c>
      <c r="Z982" s="10">
        <v>0</v>
      </c>
      <c r="AA982" s="10">
        <v>0</v>
      </c>
      <c r="AB982" s="10">
        <v>0</v>
      </c>
      <c r="AC982" s="10">
        <v>0</v>
      </c>
      <c r="AD982" s="10">
        <v>0</v>
      </c>
      <c r="AE982" s="10">
        <v>0</v>
      </c>
      <c r="AF982" s="10">
        <v>0</v>
      </c>
      <c r="AG982" s="10">
        <v>0</v>
      </c>
      <c r="AH982" s="10"/>
      <c r="AL982" s="24"/>
    </row>
    <row r="983" spans="1:40" x14ac:dyDescent="0.25">
      <c r="A983" s="7" t="s">
        <v>1945</v>
      </c>
      <c r="B983" s="7" t="s">
        <v>1946</v>
      </c>
      <c r="C983" s="8" t="s">
        <v>324</v>
      </c>
      <c r="D983" s="9"/>
      <c r="E983" s="9"/>
      <c r="F983" s="9"/>
      <c r="G983" s="10">
        <v>0</v>
      </c>
      <c r="H983" s="10">
        <v>0</v>
      </c>
      <c r="I983" s="10">
        <v>20998</v>
      </c>
      <c r="J983" s="10">
        <v>0</v>
      </c>
      <c r="K983" s="10">
        <v>0</v>
      </c>
      <c r="L983" s="10">
        <v>0</v>
      </c>
      <c r="M983" s="10">
        <v>19626</v>
      </c>
      <c r="N983" s="10">
        <v>4906.5</v>
      </c>
      <c r="O983" s="10">
        <v>0</v>
      </c>
      <c r="P983" s="10">
        <v>21000</v>
      </c>
      <c r="Q983" s="10">
        <v>21000</v>
      </c>
      <c r="R983" s="10">
        <v>25884</v>
      </c>
      <c r="S983" s="10">
        <v>0</v>
      </c>
      <c r="T983" s="10">
        <v>25884</v>
      </c>
      <c r="U983" s="10">
        <v>0</v>
      </c>
      <c r="V983" s="10">
        <v>25884</v>
      </c>
      <c r="W983" s="10">
        <v>-4884</v>
      </c>
      <c r="X983" s="10" t="s">
        <v>1947</v>
      </c>
      <c r="Y983" s="10">
        <v>0</v>
      </c>
      <c r="Z983" s="10">
        <v>0</v>
      </c>
      <c r="AA983" s="10">
        <v>0</v>
      </c>
      <c r="AB983" s="10">
        <v>0</v>
      </c>
      <c r="AC983" s="10">
        <v>0</v>
      </c>
      <c r="AD983" s="10">
        <v>0</v>
      </c>
      <c r="AE983" s="10">
        <v>0</v>
      </c>
      <c r="AF983" s="10">
        <v>0</v>
      </c>
      <c r="AG983" s="10">
        <v>0</v>
      </c>
      <c r="AH983" s="10"/>
      <c r="AL983" s="24"/>
    </row>
    <row r="984" spans="1:40" x14ac:dyDescent="0.25">
      <c r="A984" s="7" t="s">
        <v>1948</v>
      </c>
      <c r="B984" s="7" t="s">
        <v>1949</v>
      </c>
      <c r="C984" s="8" t="s">
        <v>324</v>
      </c>
      <c r="D984" s="9"/>
      <c r="E984" s="9"/>
      <c r="F984" s="9"/>
      <c r="G984" s="10">
        <v>0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0</v>
      </c>
      <c r="AB984" s="10">
        <v>0</v>
      </c>
      <c r="AC984" s="10">
        <v>0</v>
      </c>
      <c r="AD984" s="10">
        <v>0</v>
      </c>
      <c r="AE984" s="10">
        <v>0</v>
      </c>
      <c r="AF984" s="10">
        <v>0</v>
      </c>
      <c r="AG984" s="10">
        <v>0</v>
      </c>
      <c r="AH984" s="10"/>
      <c r="AL984" s="24"/>
    </row>
    <row r="985" spans="1:40" x14ac:dyDescent="0.25">
      <c r="A985" s="7" t="s">
        <v>1950</v>
      </c>
      <c r="B985" s="7" t="s">
        <v>1951</v>
      </c>
      <c r="C985" s="8" t="s">
        <v>324</v>
      </c>
      <c r="D985" s="9"/>
      <c r="E985" s="9"/>
      <c r="F985" s="9"/>
      <c r="G985" s="10">
        <v>0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0</v>
      </c>
      <c r="AB985" s="10">
        <v>0</v>
      </c>
      <c r="AC985" s="10">
        <v>0</v>
      </c>
      <c r="AD985" s="10">
        <v>0</v>
      </c>
      <c r="AE985" s="10">
        <v>0</v>
      </c>
      <c r="AF985" s="10">
        <v>0</v>
      </c>
      <c r="AG985" s="10">
        <v>0</v>
      </c>
      <c r="AH985" s="10"/>
      <c r="AL985" s="24"/>
    </row>
    <row r="986" spans="1:40" x14ac:dyDescent="0.25">
      <c r="A986" s="7" t="s">
        <v>1952</v>
      </c>
      <c r="B986" s="7" t="s">
        <v>1953</v>
      </c>
      <c r="C986" s="8" t="s">
        <v>324</v>
      </c>
      <c r="D986" s="9"/>
      <c r="E986" s="9"/>
      <c r="F986" s="9"/>
      <c r="G986" s="10">
        <v>0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0</v>
      </c>
      <c r="Y986" s="10">
        <v>0</v>
      </c>
      <c r="Z986" s="10">
        <v>0</v>
      </c>
      <c r="AA986" s="10">
        <v>0</v>
      </c>
      <c r="AB986" s="10">
        <v>0</v>
      </c>
      <c r="AC986" s="10">
        <v>0</v>
      </c>
      <c r="AD986" s="10">
        <v>0</v>
      </c>
      <c r="AE986" s="10">
        <v>0</v>
      </c>
      <c r="AF986" s="10">
        <v>0</v>
      </c>
      <c r="AG986" s="10">
        <v>0</v>
      </c>
      <c r="AH986" s="10"/>
      <c r="AL986" s="24"/>
    </row>
    <row r="987" spans="1:40" x14ac:dyDescent="0.25">
      <c r="A987" s="7" t="s">
        <v>1954</v>
      </c>
      <c r="B987" s="7" t="s">
        <v>1955</v>
      </c>
      <c r="C987" s="8" t="s">
        <v>324</v>
      </c>
      <c r="D987" s="9"/>
      <c r="E987" s="9"/>
      <c r="F987" s="9"/>
      <c r="G987" s="10">
        <v>0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0</v>
      </c>
      <c r="W987" s="10">
        <v>0</v>
      </c>
      <c r="X987" s="10">
        <v>0</v>
      </c>
      <c r="Y987" s="10">
        <v>0</v>
      </c>
      <c r="Z987" s="10">
        <v>0</v>
      </c>
      <c r="AA987" s="10">
        <v>0</v>
      </c>
      <c r="AB987" s="10">
        <v>0</v>
      </c>
      <c r="AC987" s="10">
        <v>0</v>
      </c>
      <c r="AD987" s="10">
        <v>0</v>
      </c>
      <c r="AE987" s="10">
        <v>0</v>
      </c>
      <c r="AF987" s="10">
        <v>0</v>
      </c>
      <c r="AG987" s="10">
        <v>0</v>
      </c>
      <c r="AH987" s="10"/>
      <c r="AL987" s="24"/>
    </row>
    <row r="988" spans="1:40" x14ac:dyDescent="0.25">
      <c r="A988" s="7" t="s">
        <v>1956</v>
      </c>
      <c r="B988" s="7" t="s">
        <v>1957</v>
      </c>
      <c r="C988" s="8" t="s">
        <v>324</v>
      </c>
      <c r="D988" s="9"/>
      <c r="E988" s="9"/>
      <c r="F988" s="9"/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0">
        <v>0</v>
      </c>
      <c r="Z988" s="10">
        <v>0</v>
      </c>
      <c r="AA988" s="10">
        <v>0</v>
      </c>
      <c r="AB988" s="10">
        <v>0</v>
      </c>
      <c r="AC988" s="10">
        <v>0</v>
      </c>
      <c r="AD988" s="10">
        <v>0</v>
      </c>
      <c r="AE988" s="10">
        <v>0</v>
      </c>
      <c r="AF988" s="10">
        <v>0</v>
      </c>
      <c r="AG988" s="10">
        <v>0</v>
      </c>
      <c r="AH988" s="10"/>
      <c r="AL988" s="24"/>
    </row>
    <row r="989" spans="1:40" x14ac:dyDescent="0.25">
      <c r="A989" s="7" t="s">
        <v>1958</v>
      </c>
      <c r="B989" s="7" t="s">
        <v>1959</v>
      </c>
      <c r="C989" s="8" t="s">
        <v>1960</v>
      </c>
      <c r="D989" s="9"/>
      <c r="E989" s="9"/>
      <c r="F989" s="9"/>
      <c r="G989" s="10">
        <v>0</v>
      </c>
      <c r="H989" s="10">
        <v>188364</v>
      </c>
      <c r="I989" s="10">
        <v>141896</v>
      </c>
      <c r="J989" s="10">
        <v>133685</v>
      </c>
      <c r="K989" s="10">
        <v>173258</v>
      </c>
      <c r="L989" s="10">
        <v>124265</v>
      </c>
      <c r="M989" s="10">
        <v>186685</v>
      </c>
      <c r="N989" s="10">
        <v>154473.25</v>
      </c>
      <c r="O989" s="10">
        <v>214574</v>
      </c>
      <c r="P989" s="10">
        <v>-61663</v>
      </c>
      <c r="Q989" s="10">
        <v>152911</v>
      </c>
      <c r="R989" s="10">
        <v>148909</v>
      </c>
      <c r="S989" s="10">
        <v>0</v>
      </c>
      <c r="T989" s="10">
        <v>148909</v>
      </c>
      <c r="U989" s="10">
        <v>0</v>
      </c>
      <c r="V989" s="10">
        <v>148909</v>
      </c>
      <c r="W989" s="10">
        <v>4002</v>
      </c>
      <c r="X989" s="10" t="s">
        <v>1961</v>
      </c>
      <c r="Y989" s="10">
        <v>188364</v>
      </c>
      <c r="Z989" s="10">
        <v>0</v>
      </c>
      <c r="AA989" s="10">
        <v>0</v>
      </c>
      <c r="AB989" s="10">
        <v>0</v>
      </c>
      <c r="AC989" s="10">
        <v>0</v>
      </c>
      <c r="AD989" s="10">
        <v>0</v>
      </c>
      <c r="AE989" s="10">
        <v>0</v>
      </c>
      <c r="AF989" s="10">
        <v>0</v>
      </c>
      <c r="AG989" s="10">
        <v>-26210</v>
      </c>
      <c r="AH989" s="10"/>
      <c r="AJ989" s="24">
        <f t="shared" ref="AJ989" si="708">(M989-L989)/L989</f>
        <v>0.50231360399146985</v>
      </c>
      <c r="AK989" s="24">
        <f t="shared" ref="AK989" si="709">(O989-M989)/M989</f>
        <v>0.14939068484345289</v>
      </c>
      <c r="AL989" s="24">
        <f t="shared" ref="AL989" si="710">AG989/O989</f>
        <v>-0.12214900220902812</v>
      </c>
      <c r="AM989" s="24">
        <f t="shared" ref="AM989" si="711">(Y989-L989)/L989</f>
        <v>0.51582505130165368</v>
      </c>
      <c r="AN989" s="24">
        <f t="shared" ref="AN989" si="712">AM989/3</f>
        <v>0.17194168376721788</v>
      </c>
    </row>
    <row r="990" spans="1:40" x14ac:dyDescent="0.25">
      <c r="A990" s="7" t="s">
        <v>1962</v>
      </c>
      <c r="B990" s="7" t="s">
        <v>1963</v>
      </c>
      <c r="C990" s="8" t="s">
        <v>1960</v>
      </c>
      <c r="D990" s="9"/>
      <c r="E990" s="9"/>
      <c r="F990" s="9"/>
      <c r="G990" s="10">
        <v>0</v>
      </c>
      <c r="H990" s="10">
        <v>0</v>
      </c>
      <c r="I990" s="10">
        <v>0</v>
      </c>
      <c r="J990" s="10">
        <v>0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10">
        <v>0</v>
      </c>
      <c r="X990" s="10" t="s">
        <v>1964</v>
      </c>
      <c r="Y990" s="10">
        <v>0</v>
      </c>
      <c r="Z990" s="10">
        <v>0</v>
      </c>
      <c r="AA990" s="10">
        <v>0</v>
      </c>
      <c r="AB990" s="10">
        <v>0</v>
      </c>
      <c r="AC990" s="10">
        <v>0</v>
      </c>
      <c r="AD990" s="10">
        <v>0</v>
      </c>
      <c r="AE990" s="10">
        <v>0</v>
      </c>
      <c r="AF990" s="10">
        <v>0</v>
      </c>
      <c r="AG990" s="10">
        <v>0</v>
      </c>
      <c r="AH990" s="10"/>
      <c r="AL990" s="24"/>
    </row>
    <row r="991" spans="1:40" x14ac:dyDescent="0.25">
      <c r="A991" s="7" t="s">
        <v>1965</v>
      </c>
      <c r="B991" s="7" t="s">
        <v>1966</v>
      </c>
      <c r="C991" s="8" t="s">
        <v>1960</v>
      </c>
      <c r="D991" s="9"/>
      <c r="E991" s="9"/>
      <c r="F991" s="9"/>
      <c r="G991" s="10">
        <v>0</v>
      </c>
      <c r="H991" s="10">
        <v>1529</v>
      </c>
      <c r="I991" s="10">
        <v>0</v>
      </c>
      <c r="J991" s="10">
        <v>3994</v>
      </c>
      <c r="K991" s="10">
        <v>6220</v>
      </c>
      <c r="L991" s="10">
        <v>4396</v>
      </c>
      <c r="M991" s="10">
        <v>2392</v>
      </c>
      <c r="N991" s="10">
        <v>4250.5</v>
      </c>
      <c r="O991" s="10">
        <v>6248</v>
      </c>
      <c r="P991" s="10">
        <v>-3200</v>
      </c>
      <c r="Q991" s="10">
        <v>3048</v>
      </c>
      <c r="R991" s="10">
        <v>0</v>
      </c>
      <c r="S991" s="10">
        <v>0</v>
      </c>
      <c r="T991" s="10">
        <v>0</v>
      </c>
      <c r="U991" s="10">
        <v>0</v>
      </c>
      <c r="V991" s="10">
        <v>0</v>
      </c>
      <c r="W991" s="10">
        <v>3048</v>
      </c>
      <c r="X991" s="10">
        <v>0</v>
      </c>
      <c r="Y991" s="10">
        <v>1529</v>
      </c>
      <c r="Z991" s="10">
        <v>0</v>
      </c>
      <c r="AA991" s="10">
        <v>0</v>
      </c>
      <c r="AB991" s="10">
        <v>0</v>
      </c>
      <c r="AC991" s="10">
        <v>0</v>
      </c>
      <c r="AD991" s="10">
        <v>0</v>
      </c>
      <c r="AE991" s="10">
        <v>0</v>
      </c>
      <c r="AF991" s="10">
        <v>0</v>
      </c>
      <c r="AG991" s="10">
        <v>-4719</v>
      </c>
      <c r="AH991" s="10"/>
      <c r="AJ991" s="24">
        <f t="shared" ref="AJ991:AJ993" si="713">(M991-L991)/L991</f>
        <v>-0.45586897179253866</v>
      </c>
      <c r="AK991" s="24">
        <f t="shared" ref="AK991:AK993" si="714">(O991-M991)/M991</f>
        <v>1.6120401337792643</v>
      </c>
      <c r="AL991" s="24">
        <f t="shared" ref="AL991:AL993" si="715">AG991/O991</f>
        <v>-0.75528169014084512</v>
      </c>
      <c r="AM991" s="24">
        <f t="shared" ref="AM991:AM993" si="716">(Y991-L991)/L991</f>
        <v>-0.65218380345768878</v>
      </c>
      <c r="AN991" s="24">
        <f t="shared" ref="AN991:AN993" si="717">AM991/3</f>
        <v>-0.21739460115256293</v>
      </c>
    </row>
    <row r="992" spans="1:40" x14ac:dyDescent="0.25">
      <c r="A992" s="7" t="s">
        <v>1967</v>
      </c>
      <c r="B992" s="7" t="s">
        <v>1968</v>
      </c>
      <c r="C992" s="8" t="s">
        <v>1960</v>
      </c>
      <c r="D992" s="9"/>
      <c r="E992" s="9"/>
      <c r="F992" s="9"/>
      <c r="G992" s="10">
        <v>0</v>
      </c>
      <c r="H992" s="10">
        <v>500</v>
      </c>
      <c r="I992" s="10">
        <v>5817</v>
      </c>
      <c r="J992" s="10">
        <v>5502</v>
      </c>
      <c r="K992" s="10">
        <v>13444</v>
      </c>
      <c r="L992" s="10">
        <v>13490</v>
      </c>
      <c r="M992" s="10">
        <v>6449</v>
      </c>
      <c r="N992" s="10">
        <v>9721.25</v>
      </c>
      <c r="O992" s="10">
        <v>500</v>
      </c>
      <c r="P992" s="10">
        <v>0</v>
      </c>
      <c r="Q992" s="10">
        <v>500</v>
      </c>
      <c r="R992" s="10">
        <v>6785</v>
      </c>
      <c r="S992" s="10">
        <v>0</v>
      </c>
      <c r="T992" s="10">
        <v>6785</v>
      </c>
      <c r="U992" s="10">
        <v>0</v>
      </c>
      <c r="V992" s="10">
        <v>6785</v>
      </c>
      <c r="W992" s="10">
        <v>-6285</v>
      </c>
      <c r="X992" s="10">
        <v>0</v>
      </c>
      <c r="Y992" s="10">
        <v>500</v>
      </c>
      <c r="Z992" s="10">
        <v>0</v>
      </c>
      <c r="AA992" s="10">
        <v>0</v>
      </c>
      <c r="AB992" s="10">
        <v>0</v>
      </c>
      <c r="AC992" s="10">
        <v>0</v>
      </c>
      <c r="AD992" s="10">
        <v>0</v>
      </c>
      <c r="AE992" s="10">
        <v>0</v>
      </c>
      <c r="AF992" s="10">
        <v>0</v>
      </c>
      <c r="AG992" s="10">
        <v>0</v>
      </c>
      <c r="AH992" s="10"/>
      <c r="AJ992" s="24">
        <f t="shared" si="713"/>
        <v>-0.52194217939214238</v>
      </c>
      <c r="AK992" s="24">
        <f t="shared" si="714"/>
        <v>-0.92246859978291207</v>
      </c>
      <c r="AL992" s="24">
        <f t="shared" si="715"/>
        <v>0</v>
      </c>
      <c r="AM992" s="24">
        <f t="shared" si="716"/>
        <v>-0.96293550778354342</v>
      </c>
      <c r="AN992" s="24">
        <f t="shared" si="717"/>
        <v>-0.32097850259451449</v>
      </c>
    </row>
    <row r="993" spans="1:40" x14ac:dyDescent="0.25">
      <c r="A993" s="7" t="s">
        <v>1969</v>
      </c>
      <c r="B993" s="7" t="s">
        <v>1970</v>
      </c>
      <c r="C993" s="8" t="s">
        <v>1960</v>
      </c>
      <c r="D993" s="9"/>
      <c r="E993" s="9"/>
      <c r="F993" s="9"/>
      <c r="G993" s="10">
        <v>0</v>
      </c>
      <c r="H993" s="10">
        <v>42754</v>
      </c>
      <c r="I993" s="10">
        <v>-228</v>
      </c>
      <c r="J993" s="10">
        <v>-105</v>
      </c>
      <c r="K993" s="10">
        <v>-1156</v>
      </c>
      <c r="L993" s="10">
        <v>810</v>
      </c>
      <c r="M993" s="10">
        <v>-38</v>
      </c>
      <c r="N993" s="10">
        <v>-122.25</v>
      </c>
      <c r="O993" s="10">
        <v>47315</v>
      </c>
      <c r="P993" s="10">
        <v>0</v>
      </c>
      <c r="Q993" s="10">
        <v>47315</v>
      </c>
      <c r="R993" s="10">
        <v>-228</v>
      </c>
      <c r="S993" s="10">
        <v>0</v>
      </c>
      <c r="T993" s="10">
        <v>-228</v>
      </c>
      <c r="U993" s="10">
        <v>0</v>
      </c>
      <c r="V993" s="10">
        <v>-228</v>
      </c>
      <c r="W993" s="10">
        <v>47543</v>
      </c>
      <c r="X993" s="10">
        <v>0</v>
      </c>
      <c r="Y993" s="10">
        <v>42754</v>
      </c>
      <c r="Z993" s="10">
        <v>0</v>
      </c>
      <c r="AA993" s="10">
        <v>0</v>
      </c>
      <c r="AB993" s="10">
        <v>0</v>
      </c>
      <c r="AC993" s="10">
        <v>0</v>
      </c>
      <c r="AD993" s="10">
        <v>0</v>
      </c>
      <c r="AE993" s="10">
        <v>0</v>
      </c>
      <c r="AF993" s="10">
        <v>0</v>
      </c>
      <c r="AG993" s="10">
        <v>-4561</v>
      </c>
      <c r="AH993" s="10"/>
      <c r="AJ993" s="24">
        <f t="shared" si="713"/>
        <v>-1.0469135802469136</v>
      </c>
      <c r="AK993" s="24">
        <f t="shared" si="714"/>
        <v>-1246.1315789473683</v>
      </c>
      <c r="AL993" s="24">
        <f t="shared" si="715"/>
        <v>-9.6396491598858713E-2</v>
      </c>
      <c r="AM993" s="24">
        <f t="shared" si="716"/>
        <v>51.782716049382714</v>
      </c>
      <c r="AN993" s="24">
        <f t="shared" si="717"/>
        <v>17.260905349794239</v>
      </c>
    </row>
    <row r="994" spans="1:40" x14ac:dyDescent="0.25">
      <c r="A994" s="19" t="s">
        <v>1971</v>
      </c>
      <c r="B994" s="19" t="s">
        <v>502</v>
      </c>
      <c r="C994" s="8" t="s">
        <v>1960</v>
      </c>
      <c r="D994" s="9"/>
      <c r="E994" s="9"/>
      <c r="F994" s="9"/>
      <c r="G994" s="10">
        <v>0</v>
      </c>
      <c r="H994" s="10">
        <v>0</v>
      </c>
      <c r="I994" s="10">
        <v>0</v>
      </c>
      <c r="J994" s="10">
        <v>5440</v>
      </c>
      <c r="K994" s="10">
        <v>8051</v>
      </c>
      <c r="L994" s="10">
        <v>5782</v>
      </c>
      <c r="M994" s="10">
        <v>9749</v>
      </c>
      <c r="N994" s="10">
        <v>7255.5</v>
      </c>
      <c r="O994" s="10">
        <v>0</v>
      </c>
      <c r="P994" s="10">
        <v>0</v>
      </c>
      <c r="Q994" s="10">
        <v>0</v>
      </c>
      <c r="R994" s="10">
        <v>8679</v>
      </c>
      <c r="S994" s="10">
        <v>0</v>
      </c>
      <c r="T994" s="10">
        <v>8679</v>
      </c>
      <c r="U994" s="10">
        <v>0</v>
      </c>
      <c r="V994" s="10">
        <v>8679</v>
      </c>
      <c r="W994" s="10">
        <v>-8679</v>
      </c>
      <c r="X994" s="10">
        <v>0</v>
      </c>
      <c r="Y994" s="10">
        <v>0</v>
      </c>
      <c r="Z994" s="10">
        <v>0</v>
      </c>
      <c r="AA994" s="10">
        <v>0</v>
      </c>
      <c r="AB994" s="10">
        <v>0</v>
      </c>
      <c r="AC994" s="10">
        <v>0</v>
      </c>
      <c r="AD994" s="10">
        <v>0</v>
      </c>
      <c r="AE994" s="10">
        <v>0</v>
      </c>
      <c r="AF994" s="10">
        <v>0</v>
      </c>
      <c r="AG994" s="10">
        <v>0</v>
      </c>
      <c r="AH994" s="10"/>
      <c r="AL994" s="24"/>
    </row>
    <row r="995" spans="1:40" x14ac:dyDescent="0.25">
      <c r="A995" s="19" t="s">
        <v>1972</v>
      </c>
      <c r="B995" s="19" t="s">
        <v>504</v>
      </c>
      <c r="C995" s="8" t="s">
        <v>1960</v>
      </c>
      <c r="D995" s="9"/>
      <c r="E995" s="9"/>
      <c r="F995" s="9"/>
      <c r="G995" s="10">
        <v>0</v>
      </c>
      <c r="H995" s="10">
        <v>0</v>
      </c>
      <c r="I995" s="10">
        <v>0</v>
      </c>
      <c r="J995" s="10">
        <v>8252</v>
      </c>
      <c r="K995" s="10">
        <v>11359</v>
      </c>
      <c r="L995" s="10">
        <v>8701</v>
      </c>
      <c r="M995" s="10">
        <v>11783</v>
      </c>
      <c r="N995" s="10">
        <v>10023.75</v>
      </c>
      <c r="O995" s="10">
        <v>0</v>
      </c>
      <c r="P995" s="10">
        <v>0</v>
      </c>
      <c r="Q995" s="10">
        <v>0</v>
      </c>
      <c r="R995" s="10">
        <v>9607</v>
      </c>
      <c r="S995" s="10">
        <v>0</v>
      </c>
      <c r="T995" s="10">
        <v>9607</v>
      </c>
      <c r="U995" s="10">
        <v>0</v>
      </c>
      <c r="V995" s="10">
        <v>9607</v>
      </c>
      <c r="W995" s="10">
        <v>-9607</v>
      </c>
      <c r="X995" s="10">
        <v>0</v>
      </c>
      <c r="Y995" s="10">
        <v>0</v>
      </c>
      <c r="Z995" s="10">
        <v>0</v>
      </c>
      <c r="AA995" s="10">
        <v>0</v>
      </c>
      <c r="AB995" s="10">
        <v>0</v>
      </c>
      <c r="AC995" s="10">
        <v>0</v>
      </c>
      <c r="AD995" s="10">
        <v>0</v>
      </c>
      <c r="AE995" s="10">
        <v>0</v>
      </c>
      <c r="AF995" s="10">
        <v>0</v>
      </c>
      <c r="AG995" s="10">
        <v>0</v>
      </c>
      <c r="AH995" s="10"/>
      <c r="AL995" s="24"/>
    </row>
    <row r="996" spans="1:40" x14ac:dyDescent="0.25">
      <c r="A996" s="19" t="s">
        <v>1973</v>
      </c>
      <c r="B996" s="19" t="s">
        <v>506</v>
      </c>
      <c r="C996" s="8" t="s">
        <v>1960</v>
      </c>
      <c r="D996" s="9"/>
      <c r="E996" s="9"/>
      <c r="F996" s="9"/>
      <c r="G996" s="10">
        <v>0</v>
      </c>
      <c r="H996" s="10">
        <v>0</v>
      </c>
      <c r="I996" s="10">
        <v>0</v>
      </c>
      <c r="J996" s="10">
        <v>2020</v>
      </c>
      <c r="K996" s="10">
        <v>2633</v>
      </c>
      <c r="L996" s="10">
        <v>2068</v>
      </c>
      <c r="M996" s="10">
        <v>2919</v>
      </c>
      <c r="N996" s="10">
        <v>2410</v>
      </c>
      <c r="O996" s="10">
        <v>0</v>
      </c>
      <c r="P996" s="10">
        <v>0</v>
      </c>
      <c r="Q996" s="10">
        <v>0</v>
      </c>
      <c r="R996" s="10">
        <v>2460</v>
      </c>
      <c r="S996" s="10">
        <v>0</v>
      </c>
      <c r="T996" s="10">
        <v>2460</v>
      </c>
      <c r="U996" s="10">
        <v>0</v>
      </c>
      <c r="V996" s="10">
        <v>2460</v>
      </c>
      <c r="W996" s="10">
        <v>-2460</v>
      </c>
      <c r="X996" s="10">
        <v>0</v>
      </c>
      <c r="Y996" s="10">
        <v>0</v>
      </c>
      <c r="Z996" s="10">
        <v>0</v>
      </c>
      <c r="AA996" s="10">
        <v>0</v>
      </c>
      <c r="AB996" s="10">
        <v>0</v>
      </c>
      <c r="AC996" s="10">
        <v>0</v>
      </c>
      <c r="AD996" s="10">
        <v>0</v>
      </c>
      <c r="AE996" s="10">
        <v>0</v>
      </c>
      <c r="AF996" s="10">
        <v>0</v>
      </c>
      <c r="AG996" s="10">
        <v>0</v>
      </c>
      <c r="AH996" s="10"/>
      <c r="AL996" s="24"/>
    </row>
    <row r="997" spans="1:40" x14ac:dyDescent="0.25">
      <c r="A997" s="19" t="s">
        <v>1974</v>
      </c>
      <c r="B997" s="19" t="s">
        <v>1975</v>
      </c>
      <c r="C997" s="8" t="s">
        <v>1960</v>
      </c>
      <c r="D997" s="9"/>
      <c r="E997" s="9"/>
      <c r="F997" s="9"/>
      <c r="G997" s="10">
        <v>0</v>
      </c>
      <c r="H997" s="10">
        <v>0</v>
      </c>
      <c r="I997" s="10">
        <v>0</v>
      </c>
      <c r="J997" s="10">
        <v>1004</v>
      </c>
      <c r="K997" s="10">
        <v>1348</v>
      </c>
      <c r="L997" s="10">
        <v>981</v>
      </c>
      <c r="M997" s="10">
        <v>1332</v>
      </c>
      <c r="N997" s="10">
        <v>1166.25</v>
      </c>
      <c r="O997" s="10">
        <v>0</v>
      </c>
      <c r="P997" s="10">
        <v>0</v>
      </c>
      <c r="Q997" s="10">
        <v>0</v>
      </c>
      <c r="R997" s="10">
        <v>1076</v>
      </c>
      <c r="S997" s="10">
        <v>0</v>
      </c>
      <c r="T997" s="10">
        <v>1076</v>
      </c>
      <c r="U997" s="10">
        <v>0</v>
      </c>
      <c r="V997" s="10">
        <v>1076</v>
      </c>
      <c r="W997" s="10">
        <v>-1076</v>
      </c>
      <c r="X997" s="10">
        <v>0</v>
      </c>
      <c r="Y997" s="10">
        <v>0</v>
      </c>
      <c r="Z997" s="10">
        <v>0</v>
      </c>
      <c r="AA997" s="10">
        <v>0</v>
      </c>
      <c r="AB997" s="10">
        <v>0</v>
      </c>
      <c r="AC997" s="10">
        <v>0</v>
      </c>
      <c r="AD997" s="10">
        <v>0</v>
      </c>
      <c r="AE997" s="10">
        <v>0</v>
      </c>
      <c r="AF997" s="10">
        <v>0</v>
      </c>
      <c r="AG997" s="10">
        <v>0</v>
      </c>
      <c r="AH997" s="10"/>
      <c r="AL997" s="24"/>
    </row>
    <row r="998" spans="1:40" x14ac:dyDescent="0.25">
      <c r="A998" s="19" t="s">
        <v>1976</v>
      </c>
      <c r="B998" s="19" t="s">
        <v>510</v>
      </c>
      <c r="C998" s="8" t="s">
        <v>1960</v>
      </c>
      <c r="D998" s="9"/>
      <c r="E998" s="9"/>
      <c r="F998" s="9"/>
      <c r="G998" s="10">
        <v>0</v>
      </c>
      <c r="H998" s="10">
        <v>0</v>
      </c>
      <c r="I998" s="10">
        <v>0</v>
      </c>
      <c r="J998" s="10">
        <v>6405</v>
      </c>
      <c r="K998" s="10">
        <v>8586</v>
      </c>
      <c r="L998" s="10">
        <v>6189</v>
      </c>
      <c r="M998" s="10">
        <v>8407</v>
      </c>
      <c r="N998" s="10">
        <v>7396.75</v>
      </c>
      <c r="O998" s="10">
        <v>0</v>
      </c>
      <c r="P998" s="10">
        <v>0</v>
      </c>
      <c r="Q998" s="10">
        <v>0</v>
      </c>
      <c r="R998" s="10">
        <v>6863</v>
      </c>
      <c r="S998" s="10">
        <v>0</v>
      </c>
      <c r="T998" s="10">
        <v>6863</v>
      </c>
      <c r="U998" s="10">
        <v>0</v>
      </c>
      <c r="V998" s="10">
        <v>6863</v>
      </c>
      <c r="W998" s="10">
        <v>-6863</v>
      </c>
      <c r="X998" s="10">
        <v>0</v>
      </c>
      <c r="Y998" s="10">
        <v>0</v>
      </c>
      <c r="Z998" s="10">
        <v>0</v>
      </c>
      <c r="AA998" s="10">
        <v>0</v>
      </c>
      <c r="AB998" s="10">
        <v>0</v>
      </c>
      <c r="AC998" s="10">
        <v>0</v>
      </c>
      <c r="AD998" s="10">
        <v>0</v>
      </c>
      <c r="AE998" s="10">
        <v>0</v>
      </c>
      <c r="AF998" s="10">
        <v>0</v>
      </c>
      <c r="AG998" s="10">
        <v>0</v>
      </c>
      <c r="AH998" s="10"/>
      <c r="AL998" s="24"/>
    </row>
    <row r="999" spans="1:40" x14ac:dyDescent="0.25">
      <c r="A999" s="19" t="s">
        <v>1977</v>
      </c>
      <c r="B999" s="19" t="s">
        <v>1978</v>
      </c>
      <c r="C999" s="8" t="s">
        <v>1960</v>
      </c>
      <c r="D999" s="9"/>
      <c r="E999" s="9"/>
      <c r="F999" s="9"/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10">
        <v>0</v>
      </c>
      <c r="T999" s="10">
        <v>0</v>
      </c>
      <c r="U999" s="10">
        <v>0</v>
      </c>
      <c r="V999" s="10">
        <v>0</v>
      </c>
      <c r="W999" s="10">
        <v>0</v>
      </c>
      <c r="X999" s="10">
        <v>0</v>
      </c>
      <c r="Y999" s="10">
        <v>0</v>
      </c>
      <c r="Z999" s="10">
        <v>0</v>
      </c>
      <c r="AA999" s="10">
        <v>0</v>
      </c>
      <c r="AB999" s="10">
        <v>0</v>
      </c>
      <c r="AC999" s="10">
        <v>0</v>
      </c>
      <c r="AD999" s="10">
        <v>0</v>
      </c>
      <c r="AE999" s="10">
        <v>0</v>
      </c>
      <c r="AF999" s="10">
        <v>0</v>
      </c>
      <c r="AG999" s="10">
        <v>0</v>
      </c>
      <c r="AH999" s="10"/>
      <c r="AL999" s="24"/>
    </row>
    <row r="1000" spans="1:40" x14ac:dyDescent="0.25">
      <c r="A1000" s="19" t="s">
        <v>1979</v>
      </c>
      <c r="B1000" s="19" t="s">
        <v>514</v>
      </c>
      <c r="C1000" s="8" t="s">
        <v>1960</v>
      </c>
      <c r="D1000" s="9"/>
      <c r="E1000" s="9"/>
      <c r="F1000" s="9"/>
      <c r="G1000" s="10">
        <v>0</v>
      </c>
      <c r="H1000" s="10">
        <v>0</v>
      </c>
      <c r="I1000" s="10">
        <v>0</v>
      </c>
      <c r="J1000" s="10">
        <v>4857</v>
      </c>
      <c r="K1000" s="10">
        <v>5272</v>
      </c>
      <c r="L1000" s="10">
        <v>2855</v>
      </c>
      <c r="M1000" s="10">
        <v>3186</v>
      </c>
      <c r="N1000" s="10">
        <v>4042.5</v>
      </c>
      <c r="O1000" s="10">
        <v>0</v>
      </c>
      <c r="P1000" s="10">
        <v>0</v>
      </c>
      <c r="Q1000" s="10">
        <v>0</v>
      </c>
      <c r="R1000" s="10">
        <v>2366</v>
      </c>
      <c r="S1000" s="10">
        <v>0</v>
      </c>
      <c r="T1000" s="10">
        <v>2366</v>
      </c>
      <c r="U1000" s="10">
        <v>0</v>
      </c>
      <c r="V1000" s="10">
        <v>2366</v>
      </c>
      <c r="W1000" s="10">
        <v>-2366</v>
      </c>
      <c r="X1000" s="10">
        <v>0</v>
      </c>
      <c r="Y1000" s="10">
        <v>0</v>
      </c>
      <c r="Z1000" s="10">
        <v>0</v>
      </c>
      <c r="AA1000" s="10">
        <v>0</v>
      </c>
      <c r="AB1000" s="10">
        <v>0</v>
      </c>
      <c r="AC1000" s="10">
        <v>0</v>
      </c>
      <c r="AD1000" s="10">
        <v>0</v>
      </c>
      <c r="AE1000" s="10">
        <v>0</v>
      </c>
      <c r="AF1000" s="10">
        <v>0</v>
      </c>
      <c r="AG1000" s="10">
        <v>0</v>
      </c>
      <c r="AH1000" s="10"/>
      <c r="AL1000" s="24"/>
    </row>
    <row r="1001" spans="1:40" x14ac:dyDescent="0.25">
      <c r="A1001" s="19" t="s">
        <v>1980</v>
      </c>
      <c r="B1001" s="19" t="s">
        <v>516</v>
      </c>
      <c r="C1001" s="8" t="s">
        <v>1960</v>
      </c>
      <c r="D1001" s="9"/>
      <c r="E1001" s="9"/>
      <c r="F1001" s="9"/>
      <c r="G1001" s="10">
        <v>0</v>
      </c>
      <c r="H1001" s="10">
        <v>0</v>
      </c>
      <c r="I1001" s="10">
        <v>0</v>
      </c>
      <c r="J1001" s="10">
        <v>6682</v>
      </c>
      <c r="K1001" s="10">
        <v>6969</v>
      </c>
      <c r="L1001" s="10">
        <v>1849</v>
      </c>
      <c r="M1001" s="10">
        <v>4604</v>
      </c>
      <c r="N1001" s="10">
        <v>5026</v>
      </c>
      <c r="O1001" s="10">
        <v>0</v>
      </c>
      <c r="P1001" s="10">
        <v>0</v>
      </c>
      <c r="Q1001" s="10">
        <v>0</v>
      </c>
      <c r="R1001" s="10">
        <v>4636</v>
      </c>
      <c r="S1001" s="10">
        <v>0</v>
      </c>
      <c r="T1001" s="10">
        <v>4636</v>
      </c>
      <c r="U1001" s="10">
        <v>0</v>
      </c>
      <c r="V1001" s="10">
        <v>4636</v>
      </c>
      <c r="W1001" s="10">
        <v>-4636</v>
      </c>
      <c r="X1001" s="10">
        <v>0</v>
      </c>
      <c r="Y1001" s="10">
        <v>0</v>
      </c>
      <c r="Z1001" s="10">
        <v>0</v>
      </c>
      <c r="AA1001" s="10">
        <v>0</v>
      </c>
      <c r="AB1001" s="10">
        <v>0</v>
      </c>
      <c r="AC1001" s="10">
        <v>0</v>
      </c>
      <c r="AD1001" s="10">
        <v>0</v>
      </c>
      <c r="AE1001" s="10">
        <v>0</v>
      </c>
      <c r="AF1001" s="10">
        <v>0</v>
      </c>
      <c r="AG1001" s="10">
        <v>0</v>
      </c>
      <c r="AH1001" s="10"/>
      <c r="AL1001" s="24"/>
    </row>
    <row r="1002" spans="1:40" x14ac:dyDescent="0.25">
      <c r="A1002" s="7" t="s">
        <v>1981</v>
      </c>
      <c r="B1002" s="7" t="s">
        <v>1982</v>
      </c>
      <c r="C1002" s="8" t="s">
        <v>1960</v>
      </c>
      <c r="D1002" s="9"/>
      <c r="E1002" s="9"/>
      <c r="F1002" s="9"/>
      <c r="G1002" s="10">
        <v>0</v>
      </c>
      <c r="H1002" s="10">
        <v>315</v>
      </c>
      <c r="I1002" s="10">
        <v>335</v>
      </c>
      <c r="J1002" s="10">
        <v>150</v>
      </c>
      <c r="K1002" s="10">
        <v>614</v>
      </c>
      <c r="L1002" s="10">
        <v>375</v>
      </c>
      <c r="M1002" s="10">
        <v>493</v>
      </c>
      <c r="N1002" s="10">
        <v>408</v>
      </c>
      <c r="O1002" s="10">
        <v>262</v>
      </c>
      <c r="P1002" s="10">
        <v>0</v>
      </c>
      <c r="Q1002" s="10">
        <v>262</v>
      </c>
      <c r="R1002" s="10">
        <v>485</v>
      </c>
      <c r="S1002" s="10">
        <v>0</v>
      </c>
      <c r="T1002" s="10">
        <v>485</v>
      </c>
      <c r="U1002" s="10">
        <v>0</v>
      </c>
      <c r="V1002" s="10">
        <v>485</v>
      </c>
      <c r="W1002" s="10">
        <v>-223</v>
      </c>
      <c r="X1002" s="10">
        <v>0</v>
      </c>
      <c r="Y1002" s="10">
        <v>315</v>
      </c>
      <c r="Z1002" s="10">
        <v>0</v>
      </c>
      <c r="AA1002" s="10">
        <v>0</v>
      </c>
      <c r="AB1002" s="10">
        <v>0</v>
      </c>
      <c r="AC1002" s="10">
        <v>0</v>
      </c>
      <c r="AD1002" s="10">
        <v>0</v>
      </c>
      <c r="AE1002" s="10">
        <v>0</v>
      </c>
      <c r="AF1002" s="10">
        <v>0</v>
      </c>
      <c r="AG1002" s="10">
        <v>53</v>
      </c>
      <c r="AH1002" s="10"/>
      <c r="AJ1002" s="24">
        <f t="shared" ref="AJ1002:AJ1003" si="718">(M1002-L1002)/L1002</f>
        <v>0.31466666666666665</v>
      </c>
      <c r="AK1002" s="24">
        <f t="shared" ref="AK1002:AK1003" si="719">(O1002-M1002)/M1002</f>
        <v>-0.46855983772819471</v>
      </c>
      <c r="AL1002" s="24">
        <f t="shared" ref="AL1002:AL1003" si="720">AG1002/O1002</f>
        <v>0.20229007633587787</v>
      </c>
      <c r="AM1002" s="24">
        <f t="shared" ref="AM1002:AM1003" si="721">(Y1002-L1002)/L1002</f>
        <v>-0.16</v>
      </c>
      <c r="AN1002" s="24">
        <f t="shared" ref="AN1002:AN1003" si="722">AM1002/3</f>
        <v>-5.3333333333333337E-2</v>
      </c>
    </row>
    <row r="1003" spans="1:40" x14ac:dyDescent="0.25">
      <c r="A1003" s="7" t="s">
        <v>1983</v>
      </c>
      <c r="B1003" s="7" t="s">
        <v>1984</v>
      </c>
      <c r="C1003" s="8" t="s">
        <v>1960</v>
      </c>
      <c r="D1003" s="9"/>
      <c r="E1003" s="9"/>
      <c r="F1003" s="9"/>
      <c r="G1003" s="10">
        <v>0</v>
      </c>
      <c r="H1003" s="10">
        <v>809</v>
      </c>
      <c r="I1003" s="10">
        <v>815</v>
      </c>
      <c r="J1003" s="10">
        <v>938</v>
      </c>
      <c r="K1003" s="10">
        <v>1059</v>
      </c>
      <c r="L1003" s="10">
        <v>1010</v>
      </c>
      <c r="M1003" s="10">
        <v>1012</v>
      </c>
      <c r="N1003" s="10">
        <v>1004.75</v>
      </c>
      <c r="O1003" s="10">
        <v>1082</v>
      </c>
      <c r="P1003" s="10">
        <v>0</v>
      </c>
      <c r="Q1003" s="10">
        <v>1082</v>
      </c>
      <c r="R1003" s="10">
        <v>815</v>
      </c>
      <c r="S1003" s="10">
        <v>0</v>
      </c>
      <c r="T1003" s="10">
        <v>815</v>
      </c>
      <c r="U1003" s="10">
        <v>0</v>
      </c>
      <c r="V1003" s="10">
        <v>815</v>
      </c>
      <c r="W1003" s="10">
        <v>267</v>
      </c>
      <c r="X1003" s="10">
        <v>0</v>
      </c>
      <c r="Y1003" s="10">
        <v>809</v>
      </c>
      <c r="Z1003" s="10">
        <v>0</v>
      </c>
      <c r="AA1003" s="10">
        <v>0</v>
      </c>
      <c r="AB1003" s="10">
        <v>0</v>
      </c>
      <c r="AC1003" s="10">
        <v>0</v>
      </c>
      <c r="AD1003" s="10">
        <v>0</v>
      </c>
      <c r="AE1003" s="10">
        <v>0</v>
      </c>
      <c r="AF1003" s="10">
        <v>0</v>
      </c>
      <c r="AG1003" s="10">
        <v>-273</v>
      </c>
      <c r="AH1003" s="10"/>
      <c r="AJ1003" s="24">
        <f t="shared" si="718"/>
        <v>1.9801980198019802E-3</v>
      </c>
      <c r="AK1003" s="24">
        <f t="shared" si="719"/>
        <v>6.9169960474308304E-2</v>
      </c>
      <c r="AL1003" s="24">
        <f t="shared" si="720"/>
        <v>-0.25231053604436227</v>
      </c>
      <c r="AM1003" s="24">
        <f t="shared" si="721"/>
        <v>-0.19900990099009902</v>
      </c>
      <c r="AN1003" s="24">
        <f t="shared" si="722"/>
        <v>-6.633663366336634E-2</v>
      </c>
    </row>
    <row r="1004" spans="1:40" x14ac:dyDescent="0.25">
      <c r="A1004" s="7" t="s">
        <v>1985</v>
      </c>
      <c r="B1004" s="7" t="s">
        <v>1986</v>
      </c>
      <c r="C1004" s="8" t="s">
        <v>1960</v>
      </c>
      <c r="D1004" s="9"/>
      <c r="E1004" s="9"/>
      <c r="F1004" s="9"/>
      <c r="G1004" s="10">
        <v>0</v>
      </c>
      <c r="H1004" s="10">
        <v>0</v>
      </c>
      <c r="I1004" s="10">
        <v>0</v>
      </c>
      <c r="J1004" s="10">
        <v>0</v>
      </c>
      <c r="K1004" s="10">
        <v>15</v>
      </c>
      <c r="L1004" s="10">
        <v>0</v>
      </c>
      <c r="M1004" s="10">
        <v>0</v>
      </c>
      <c r="N1004" s="10">
        <v>3.75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10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0</v>
      </c>
      <c r="AC1004" s="10">
        <v>0</v>
      </c>
      <c r="AD1004" s="10">
        <v>0</v>
      </c>
      <c r="AE1004" s="10">
        <v>0</v>
      </c>
      <c r="AF1004" s="10">
        <v>0</v>
      </c>
      <c r="AG1004" s="10">
        <v>0</v>
      </c>
      <c r="AH1004" s="10"/>
      <c r="AL1004" s="24"/>
    </row>
    <row r="1005" spans="1:40" x14ac:dyDescent="0.25">
      <c r="A1005" s="7" t="s">
        <v>1987</v>
      </c>
      <c r="B1005" s="7" t="s">
        <v>1988</v>
      </c>
      <c r="C1005" s="8" t="s">
        <v>1960</v>
      </c>
      <c r="D1005" s="9"/>
      <c r="E1005" s="9"/>
      <c r="F1005" s="9"/>
      <c r="G1005" s="10">
        <v>0</v>
      </c>
      <c r="H1005" s="10">
        <v>0</v>
      </c>
      <c r="I1005" s="10">
        <v>0</v>
      </c>
      <c r="J1005" s="10">
        <v>218</v>
      </c>
      <c r="K1005" s="10">
        <v>645</v>
      </c>
      <c r="L1005" s="10">
        <v>538</v>
      </c>
      <c r="M1005" s="10">
        <v>539</v>
      </c>
      <c r="N1005" s="10">
        <v>485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10">
        <v>0</v>
      </c>
      <c r="W1005" s="10">
        <v>0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  <c r="AD1005" s="10">
        <v>0</v>
      </c>
      <c r="AE1005" s="10">
        <v>0</v>
      </c>
      <c r="AF1005" s="10">
        <v>0</v>
      </c>
      <c r="AG1005" s="10">
        <v>0</v>
      </c>
      <c r="AH1005" s="10"/>
      <c r="AL1005" s="24"/>
    </row>
    <row r="1006" spans="1:40" x14ac:dyDescent="0.25">
      <c r="A1006" s="7" t="s">
        <v>1989</v>
      </c>
      <c r="B1006" s="7" t="s">
        <v>1990</v>
      </c>
      <c r="C1006" s="8" t="s">
        <v>1960</v>
      </c>
      <c r="D1006" s="9"/>
      <c r="E1006" s="9"/>
      <c r="F1006" s="9"/>
      <c r="G1006" s="10">
        <v>0</v>
      </c>
      <c r="H1006" s="10">
        <v>0</v>
      </c>
      <c r="I1006" s="10">
        <v>0</v>
      </c>
      <c r="J1006" s="10">
        <v>0</v>
      </c>
      <c r="K1006" s="10">
        <v>822</v>
      </c>
      <c r="L1006" s="10">
        <v>0</v>
      </c>
      <c r="M1006" s="10">
        <v>0</v>
      </c>
      <c r="N1006" s="10">
        <v>205.5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0</v>
      </c>
      <c r="W1006" s="10">
        <v>0</v>
      </c>
      <c r="X1006" s="10">
        <v>0</v>
      </c>
      <c r="Y1006" s="10">
        <v>0</v>
      </c>
      <c r="Z1006" s="10">
        <v>0</v>
      </c>
      <c r="AA1006" s="10">
        <v>0</v>
      </c>
      <c r="AB1006" s="10">
        <v>0</v>
      </c>
      <c r="AC1006" s="10">
        <v>0</v>
      </c>
      <c r="AD1006" s="10">
        <v>0</v>
      </c>
      <c r="AE1006" s="10">
        <v>0</v>
      </c>
      <c r="AF1006" s="10">
        <v>0</v>
      </c>
      <c r="AG1006" s="10">
        <v>0</v>
      </c>
      <c r="AH1006" s="10"/>
      <c r="AL1006" s="24"/>
    </row>
    <row r="1007" spans="1:40" x14ac:dyDescent="0.25">
      <c r="A1007" s="7" t="s">
        <v>1991</v>
      </c>
      <c r="B1007" s="7" t="s">
        <v>1992</v>
      </c>
      <c r="C1007" s="8" t="s">
        <v>1960</v>
      </c>
      <c r="D1007" s="9"/>
      <c r="E1007" s="9"/>
      <c r="F1007" s="9"/>
      <c r="G1007" s="10">
        <v>0</v>
      </c>
      <c r="H1007" s="10">
        <v>0</v>
      </c>
      <c r="I1007" s="10">
        <v>0</v>
      </c>
      <c r="J1007" s="10">
        <v>0</v>
      </c>
      <c r="K1007" s="10">
        <v>168</v>
      </c>
      <c r="L1007" s="10">
        <v>0</v>
      </c>
      <c r="M1007" s="10">
        <v>0</v>
      </c>
      <c r="N1007" s="10">
        <v>42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0</v>
      </c>
      <c r="AC1007" s="10">
        <v>0</v>
      </c>
      <c r="AD1007" s="10">
        <v>0</v>
      </c>
      <c r="AE1007" s="10">
        <v>0</v>
      </c>
      <c r="AF1007" s="10">
        <v>0</v>
      </c>
      <c r="AG1007" s="10">
        <v>0</v>
      </c>
      <c r="AH1007" s="10"/>
      <c r="AL1007" s="24"/>
    </row>
    <row r="1008" spans="1:40" x14ac:dyDescent="0.25">
      <c r="A1008" s="7" t="s">
        <v>1993</v>
      </c>
      <c r="B1008" s="7" t="s">
        <v>1994</v>
      </c>
      <c r="C1008" s="8" t="s">
        <v>1960</v>
      </c>
      <c r="D1008" s="9"/>
      <c r="E1008" s="9"/>
      <c r="F1008" s="9"/>
      <c r="G1008" s="10">
        <v>0</v>
      </c>
      <c r="H1008" s="10">
        <v>2350</v>
      </c>
      <c r="I1008" s="10">
        <v>2350</v>
      </c>
      <c r="J1008" s="10">
        <v>1931</v>
      </c>
      <c r="K1008" s="10">
        <v>1577</v>
      </c>
      <c r="L1008" s="10">
        <v>1620</v>
      </c>
      <c r="M1008" s="10">
        <v>2080</v>
      </c>
      <c r="N1008" s="10">
        <v>1802</v>
      </c>
      <c r="O1008" s="10">
        <v>2080</v>
      </c>
      <c r="P1008" s="10">
        <v>0</v>
      </c>
      <c r="Q1008" s="10">
        <v>2080</v>
      </c>
      <c r="R1008" s="10">
        <v>2350</v>
      </c>
      <c r="S1008" s="10">
        <v>0</v>
      </c>
      <c r="T1008" s="10">
        <v>2350</v>
      </c>
      <c r="U1008" s="10">
        <v>0</v>
      </c>
      <c r="V1008" s="10">
        <v>2350</v>
      </c>
      <c r="W1008" s="10">
        <v>-270</v>
      </c>
      <c r="X1008" s="10">
        <v>0</v>
      </c>
      <c r="Y1008" s="10">
        <v>2350</v>
      </c>
      <c r="Z1008" s="10">
        <v>0</v>
      </c>
      <c r="AA1008" s="10">
        <v>0</v>
      </c>
      <c r="AB1008" s="10">
        <v>0</v>
      </c>
      <c r="AC1008" s="10">
        <v>0</v>
      </c>
      <c r="AD1008" s="10">
        <v>0</v>
      </c>
      <c r="AE1008" s="10">
        <v>0</v>
      </c>
      <c r="AF1008" s="10">
        <v>0</v>
      </c>
      <c r="AG1008" s="10">
        <v>270</v>
      </c>
      <c r="AH1008" s="10"/>
      <c r="AJ1008" s="24">
        <f t="shared" ref="AJ1008:AJ1011" si="723">(M1008-L1008)/L1008</f>
        <v>0.2839506172839506</v>
      </c>
      <c r="AK1008" s="24">
        <f t="shared" ref="AK1008:AK1011" si="724">(O1008-M1008)/M1008</f>
        <v>0</v>
      </c>
      <c r="AL1008" s="24">
        <f t="shared" ref="AL1008:AL1011" si="725">AG1008/O1008</f>
        <v>0.12980769230769232</v>
      </c>
      <c r="AM1008" s="24">
        <f t="shared" ref="AM1008:AM1011" si="726">(Y1008-L1008)/L1008</f>
        <v>0.45061728395061729</v>
      </c>
      <c r="AN1008" s="24">
        <f t="shared" ref="AN1008:AN1011" si="727">AM1008/3</f>
        <v>0.15020576131687244</v>
      </c>
    </row>
    <row r="1009" spans="1:40" x14ac:dyDescent="0.25">
      <c r="A1009" s="7" t="s">
        <v>1995</v>
      </c>
      <c r="B1009" s="7" t="s">
        <v>1996</v>
      </c>
      <c r="C1009" s="8" t="s">
        <v>1960</v>
      </c>
      <c r="D1009" s="9"/>
      <c r="E1009" s="9"/>
      <c r="F1009" s="9"/>
      <c r="G1009" s="10">
        <v>0</v>
      </c>
      <c r="H1009" s="10">
        <v>450</v>
      </c>
      <c r="I1009" s="10">
        <v>448</v>
      </c>
      <c r="J1009" s="10">
        <v>305</v>
      </c>
      <c r="K1009" s="10">
        <v>343</v>
      </c>
      <c r="L1009" s="10">
        <v>393</v>
      </c>
      <c r="M1009" s="10">
        <v>422</v>
      </c>
      <c r="N1009" s="10">
        <v>365.75</v>
      </c>
      <c r="O1009" s="10">
        <v>422</v>
      </c>
      <c r="P1009" s="10">
        <v>0</v>
      </c>
      <c r="Q1009" s="10">
        <v>422</v>
      </c>
      <c r="R1009" s="10">
        <v>448</v>
      </c>
      <c r="S1009" s="10">
        <v>0</v>
      </c>
      <c r="T1009" s="10">
        <v>448</v>
      </c>
      <c r="U1009" s="10">
        <v>0</v>
      </c>
      <c r="V1009" s="10">
        <v>448</v>
      </c>
      <c r="W1009" s="10">
        <v>-26</v>
      </c>
      <c r="X1009" s="10">
        <v>0</v>
      </c>
      <c r="Y1009" s="10">
        <v>450</v>
      </c>
      <c r="Z1009" s="10">
        <v>0</v>
      </c>
      <c r="AA1009" s="10">
        <v>0</v>
      </c>
      <c r="AB1009" s="10">
        <v>0</v>
      </c>
      <c r="AC1009" s="10">
        <v>0</v>
      </c>
      <c r="AD1009" s="10">
        <v>0</v>
      </c>
      <c r="AE1009" s="10">
        <v>0</v>
      </c>
      <c r="AF1009" s="10">
        <v>0</v>
      </c>
      <c r="AG1009" s="10">
        <v>28</v>
      </c>
      <c r="AH1009" s="10"/>
      <c r="AJ1009" s="24">
        <f t="shared" si="723"/>
        <v>7.3791348600508899E-2</v>
      </c>
      <c r="AK1009" s="24">
        <f t="shared" si="724"/>
        <v>0</v>
      </c>
      <c r="AL1009" s="24">
        <f t="shared" si="725"/>
        <v>6.6350710900473939E-2</v>
      </c>
      <c r="AM1009" s="24">
        <f t="shared" si="726"/>
        <v>0.14503816793893129</v>
      </c>
      <c r="AN1009" s="24">
        <f t="shared" si="727"/>
        <v>4.8346055979643761E-2</v>
      </c>
    </row>
    <row r="1010" spans="1:40" x14ac:dyDescent="0.25">
      <c r="A1010" s="7" t="s">
        <v>1997</v>
      </c>
      <c r="B1010" s="7" t="s">
        <v>1998</v>
      </c>
      <c r="C1010" s="8" t="s">
        <v>1960</v>
      </c>
      <c r="D1010" s="9"/>
      <c r="E1010" s="9"/>
      <c r="F1010" s="9"/>
      <c r="G1010" s="10">
        <v>0</v>
      </c>
      <c r="H1010" s="10">
        <v>1800</v>
      </c>
      <c r="I1010" s="10">
        <v>1795</v>
      </c>
      <c r="J1010" s="10">
        <v>1352</v>
      </c>
      <c r="K1010" s="10">
        <v>1552</v>
      </c>
      <c r="L1010" s="10">
        <v>1650</v>
      </c>
      <c r="M1010" s="10">
        <v>1690</v>
      </c>
      <c r="N1010" s="10">
        <v>1561</v>
      </c>
      <c r="O1010" s="10">
        <v>1691</v>
      </c>
      <c r="P1010" s="10">
        <v>0</v>
      </c>
      <c r="Q1010" s="10">
        <v>1691</v>
      </c>
      <c r="R1010" s="10">
        <v>1795</v>
      </c>
      <c r="S1010" s="10">
        <v>0</v>
      </c>
      <c r="T1010" s="10">
        <v>1795</v>
      </c>
      <c r="U1010" s="10">
        <v>0</v>
      </c>
      <c r="V1010" s="10">
        <v>1795</v>
      </c>
      <c r="W1010" s="10">
        <v>-104</v>
      </c>
      <c r="X1010" s="10">
        <v>0</v>
      </c>
      <c r="Y1010" s="10">
        <v>1800</v>
      </c>
      <c r="Z1010" s="10">
        <v>0</v>
      </c>
      <c r="AA1010" s="10">
        <v>0</v>
      </c>
      <c r="AB1010" s="10">
        <v>0</v>
      </c>
      <c r="AC1010" s="10">
        <v>0</v>
      </c>
      <c r="AD1010" s="10">
        <v>0</v>
      </c>
      <c r="AE1010" s="10">
        <v>0</v>
      </c>
      <c r="AF1010" s="10">
        <v>0</v>
      </c>
      <c r="AG1010" s="10">
        <v>109</v>
      </c>
      <c r="AH1010" s="10"/>
      <c r="AJ1010" s="24">
        <f t="shared" si="723"/>
        <v>2.4242424242424242E-2</v>
      </c>
      <c r="AK1010" s="24">
        <f t="shared" si="724"/>
        <v>5.9171597633136095E-4</v>
      </c>
      <c r="AL1010" s="24">
        <f t="shared" si="725"/>
        <v>6.4458900059136612E-2</v>
      </c>
      <c r="AM1010" s="24">
        <f t="shared" si="726"/>
        <v>9.0909090909090912E-2</v>
      </c>
      <c r="AN1010" s="24">
        <f t="shared" si="727"/>
        <v>3.0303030303030304E-2</v>
      </c>
    </row>
    <row r="1011" spans="1:40" x14ac:dyDescent="0.25">
      <c r="A1011" s="7" t="s">
        <v>1999</v>
      </c>
      <c r="B1011" s="7" t="s">
        <v>2000</v>
      </c>
      <c r="C1011" s="8" t="s">
        <v>1960</v>
      </c>
      <c r="D1011" s="9"/>
      <c r="E1011" s="9"/>
      <c r="F1011" s="9"/>
      <c r="G1011" s="10">
        <v>0</v>
      </c>
      <c r="H1011" s="10">
        <v>370</v>
      </c>
      <c r="I1011" s="10">
        <v>346</v>
      </c>
      <c r="J1011" s="10">
        <v>239</v>
      </c>
      <c r="K1011" s="10">
        <v>588</v>
      </c>
      <c r="L1011" s="10">
        <v>609</v>
      </c>
      <c r="M1011" s="10">
        <v>537</v>
      </c>
      <c r="N1011" s="10">
        <v>493.25</v>
      </c>
      <c r="O1011" s="10">
        <v>540</v>
      </c>
      <c r="P1011" s="10">
        <v>0</v>
      </c>
      <c r="Q1011" s="10">
        <v>540</v>
      </c>
      <c r="R1011" s="10">
        <v>346</v>
      </c>
      <c r="S1011" s="10">
        <v>0</v>
      </c>
      <c r="T1011" s="10">
        <v>346</v>
      </c>
      <c r="U1011" s="10">
        <v>0</v>
      </c>
      <c r="V1011" s="10">
        <v>346</v>
      </c>
      <c r="W1011" s="10">
        <v>194</v>
      </c>
      <c r="X1011" s="10">
        <v>0</v>
      </c>
      <c r="Y1011" s="10">
        <v>370</v>
      </c>
      <c r="Z1011" s="10">
        <v>0</v>
      </c>
      <c r="AA1011" s="10">
        <v>0</v>
      </c>
      <c r="AB1011" s="10">
        <v>0</v>
      </c>
      <c r="AC1011" s="10">
        <v>0</v>
      </c>
      <c r="AD1011" s="10">
        <v>0</v>
      </c>
      <c r="AE1011" s="10">
        <v>0</v>
      </c>
      <c r="AF1011" s="10">
        <v>0</v>
      </c>
      <c r="AG1011" s="10">
        <v>-170</v>
      </c>
      <c r="AH1011" s="10"/>
      <c r="AJ1011" s="24">
        <f t="shared" si="723"/>
        <v>-0.11822660098522167</v>
      </c>
      <c r="AK1011" s="24">
        <f t="shared" si="724"/>
        <v>5.5865921787709499E-3</v>
      </c>
      <c r="AL1011" s="24">
        <f t="shared" si="725"/>
        <v>-0.31481481481481483</v>
      </c>
      <c r="AM1011" s="24">
        <f t="shared" si="726"/>
        <v>-0.39244663382594419</v>
      </c>
      <c r="AN1011" s="24">
        <f t="shared" si="727"/>
        <v>-0.13081554460864805</v>
      </c>
    </row>
    <row r="1012" spans="1:40" x14ac:dyDescent="0.25">
      <c r="A1012" s="7" t="s">
        <v>2001</v>
      </c>
      <c r="B1012" s="7" t="s">
        <v>2002</v>
      </c>
      <c r="C1012" s="8" t="s">
        <v>1960</v>
      </c>
      <c r="D1012" s="9"/>
      <c r="E1012" s="9"/>
      <c r="F1012" s="9"/>
      <c r="G1012" s="10">
        <v>0</v>
      </c>
      <c r="H1012" s="10">
        <v>0</v>
      </c>
      <c r="I1012" s="10">
        <v>0</v>
      </c>
      <c r="J1012" s="10">
        <v>0</v>
      </c>
      <c r="K1012" s="10">
        <v>1297</v>
      </c>
      <c r="L1012" s="10">
        <v>0</v>
      </c>
      <c r="M1012" s="10">
        <v>1544</v>
      </c>
      <c r="N1012" s="10">
        <v>710.25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0</v>
      </c>
      <c r="AC1012" s="10">
        <v>0</v>
      </c>
      <c r="AD1012" s="10">
        <v>0</v>
      </c>
      <c r="AE1012" s="10">
        <v>0</v>
      </c>
      <c r="AF1012" s="10">
        <v>0</v>
      </c>
      <c r="AG1012" s="10">
        <v>0</v>
      </c>
      <c r="AH1012" s="10"/>
      <c r="AL1012" s="24"/>
    </row>
    <row r="1013" spans="1:40" x14ac:dyDescent="0.25">
      <c r="A1013" s="7" t="s">
        <v>2003</v>
      </c>
      <c r="B1013" s="7" t="s">
        <v>2004</v>
      </c>
      <c r="C1013" s="8" t="s">
        <v>1960</v>
      </c>
      <c r="D1013" s="9"/>
      <c r="E1013" s="9"/>
      <c r="F1013" s="9"/>
      <c r="G1013" s="10">
        <v>0</v>
      </c>
      <c r="H1013" s="10">
        <v>2572</v>
      </c>
      <c r="I1013" s="10">
        <v>2020</v>
      </c>
      <c r="J1013" s="10">
        <v>2699</v>
      </c>
      <c r="K1013" s="10">
        <v>3359</v>
      </c>
      <c r="L1013" s="10">
        <v>2184</v>
      </c>
      <c r="M1013" s="10">
        <v>2211</v>
      </c>
      <c r="N1013" s="10">
        <v>2613.25</v>
      </c>
      <c r="O1013" s="10">
        <v>2572</v>
      </c>
      <c r="P1013" s="10">
        <v>-2000</v>
      </c>
      <c r="Q1013" s="10">
        <v>572</v>
      </c>
      <c r="R1013" s="10">
        <v>220</v>
      </c>
      <c r="S1013" s="10">
        <v>0</v>
      </c>
      <c r="T1013" s="10">
        <v>220</v>
      </c>
      <c r="U1013" s="10">
        <v>0</v>
      </c>
      <c r="V1013" s="10">
        <v>220</v>
      </c>
      <c r="W1013" s="10">
        <v>352</v>
      </c>
      <c r="X1013" s="10">
        <v>0</v>
      </c>
      <c r="Y1013" s="10">
        <v>2572</v>
      </c>
      <c r="Z1013" s="10">
        <v>0</v>
      </c>
      <c r="AA1013" s="10">
        <v>0</v>
      </c>
      <c r="AB1013" s="10">
        <v>0</v>
      </c>
      <c r="AC1013" s="10">
        <v>0</v>
      </c>
      <c r="AD1013" s="10">
        <v>0</v>
      </c>
      <c r="AE1013" s="10">
        <v>0</v>
      </c>
      <c r="AF1013" s="10">
        <v>0</v>
      </c>
      <c r="AG1013" s="10">
        <v>0</v>
      </c>
      <c r="AH1013" s="10"/>
      <c r="AJ1013" s="24">
        <f t="shared" ref="AJ1013:AJ1020" si="728">(M1013-L1013)/L1013</f>
        <v>1.2362637362637362E-2</v>
      </c>
      <c r="AK1013" s="24">
        <f t="shared" ref="AK1013:AK1020" si="729">(O1013-M1013)/M1013</f>
        <v>0.16327453640886477</v>
      </c>
      <c r="AL1013" s="24">
        <f t="shared" ref="AL1013:AL1020" si="730">AG1013/O1013</f>
        <v>0</v>
      </c>
      <c r="AM1013" s="24">
        <f t="shared" ref="AM1013:AM1020" si="731">(Y1013-L1013)/L1013</f>
        <v>0.17765567765567766</v>
      </c>
      <c r="AN1013" s="24">
        <f t="shared" ref="AN1013:AN1020" si="732">AM1013/3</f>
        <v>5.9218559218559223E-2</v>
      </c>
    </row>
    <row r="1014" spans="1:40" x14ac:dyDescent="0.25">
      <c r="A1014" s="7" t="s">
        <v>2005</v>
      </c>
      <c r="B1014" s="7" t="s">
        <v>2006</v>
      </c>
      <c r="C1014" s="8" t="s">
        <v>1960</v>
      </c>
      <c r="D1014" s="9"/>
      <c r="E1014" s="9"/>
      <c r="F1014" s="9"/>
      <c r="G1014" s="10">
        <v>0</v>
      </c>
      <c r="H1014" s="10">
        <v>23097</v>
      </c>
      <c r="I1014" s="10">
        <v>11893</v>
      </c>
      <c r="J1014" s="10">
        <v>13035</v>
      </c>
      <c r="K1014" s="10">
        <v>20345</v>
      </c>
      <c r="L1014" s="10">
        <v>29624</v>
      </c>
      <c r="M1014" s="10">
        <v>21309</v>
      </c>
      <c r="N1014" s="10">
        <v>21078.25</v>
      </c>
      <c r="O1014" s="10">
        <v>4200</v>
      </c>
      <c r="P1014" s="10">
        <v>5200</v>
      </c>
      <c r="Q1014" s="10">
        <v>9400</v>
      </c>
      <c r="R1014" s="10">
        <v>11890</v>
      </c>
      <c r="S1014" s="10">
        <v>3</v>
      </c>
      <c r="T1014" s="10">
        <v>11893</v>
      </c>
      <c r="U1014" s="10">
        <v>0</v>
      </c>
      <c r="V1014" s="10">
        <v>11893</v>
      </c>
      <c r="W1014" s="10">
        <v>-2493</v>
      </c>
      <c r="X1014" s="10">
        <v>0</v>
      </c>
      <c r="Y1014" s="10">
        <v>23097</v>
      </c>
      <c r="Z1014" s="10">
        <v>0</v>
      </c>
      <c r="AA1014" s="10">
        <v>0</v>
      </c>
      <c r="AB1014" s="10">
        <v>0</v>
      </c>
      <c r="AC1014" s="10">
        <v>0</v>
      </c>
      <c r="AD1014" s="10">
        <v>0</v>
      </c>
      <c r="AE1014" s="10">
        <v>0</v>
      </c>
      <c r="AF1014" s="10">
        <v>0</v>
      </c>
      <c r="AG1014" s="10">
        <v>18897</v>
      </c>
      <c r="AH1014" s="10"/>
      <c r="AJ1014" s="24">
        <f t="shared" si="728"/>
        <v>-0.28068458007021335</v>
      </c>
      <c r="AK1014" s="24">
        <f t="shared" si="729"/>
        <v>-0.80290018302125865</v>
      </c>
      <c r="AL1014" s="24">
        <f t="shared" si="730"/>
        <v>4.4992857142857146</v>
      </c>
      <c r="AM1014" s="24">
        <f t="shared" si="731"/>
        <v>-0.22032811234134486</v>
      </c>
      <c r="AN1014" s="24">
        <f t="shared" si="732"/>
        <v>-7.3442704113781621E-2</v>
      </c>
    </row>
    <row r="1015" spans="1:40" x14ac:dyDescent="0.25">
      <c r="A1015" s="7" t="s">
        <v>2007</v>
      </c>
      <c r="B1015" s="7" t="s">
        <v>2008</v>
      </c>
      <c r="C1015" s="8" t="s">
        <v>1960</v>
      </c>
      <c r="D1015" s="9"/>
      <c r="E1015" s="9"/>
      <c r="F1015" s="9"/>
      <c r="G1015" s="10">
        <v>0</v>
      </c>
      <c r="H1015" s="10">
        <v>40420</v>
      </c>
      <c r="I1015" s="10">
        <v>43094</v>
      </c>
      <c r="J1015" s="10">
        <v>9164</v>
      </c>
      <c r="K1015" s="10">
        <v>58173</v>
      </c>
      <c r="L1015" s="10">
        <v>28010</v>
      </c>
      <c r="M1015" s="10">
        <v>31810</v>
      </c>
      <c r="N1015" s="10">
        <v>31789.25</v>
      </c>
      <c r="O1015" s="10">
        <v>8399</v>
      </c>
      <c r="P1015" s="10">
        <v>34363</v>
      </c>
      <c r="Q1015" s="10">
        <v>42762</v>
      </c>
      <c r="R1015" s="10">
        <v>42934</v>
      </c>
      <c r="S1015" s="10">
        <v>160</v>
      </c>
      <c r="T1015" s="10">
        <v>43094</v>
      </c>
      <c r="U1015" s="10">
        <v>0</v>
      </c>
      <c r="V1015" s="10">
        <v>43094</v>
      </c>
      <c r="W1015" s="10">
        <v>-332</v>
      </c>
      <c r="X1015" s="10" t="s">
        <v>2009</v>
      </c>
      <c r="Y1015" s="10">
        <v>40420</v>
      </c>
      <c r="Z1015" s="10">
        <v>0</v>
      </c>
      <c r="AA1015" s="10">
        <v>0</v>
      </c>
      <c r="AB1015" s="10">
        <v>0</v>
      </c>
      <c r="AC1015" s="10">
        <v>0</v>
      </c>
      <c r="AD1015" s="10">
        <v>0</v>
      </c>
      <c r="AE1015" s="10">
        <v>0</v>
      </c>
      <c r="AF1015" s="10">
        <v>0</v>
      </c>
      <c r="AG1015" s="10">
        <v>32021</v>
      </c>
      <c r="AH1015" s="10"/>
      <c r="AJ1015" s="24">
        <f t="shared" si="728"/>
        <v>0.13566583363084614</v>
      </c>
      <c r="AK1015" s="24">
        <f t="shared" si="729"/>
        <v>-0.73596353348003773</v>
      </c>
      <c r="AL1015" s="24">
        <f t="shared" si="730"/>
        <v>3.812477675913799</v>
      </c>
      <c r="AM1015" s="24">
        <f t="shared" si="731"/>
        <v>0.44305605141021065</v>
      </c>
      <c r="AN1015" s="24">
        <f t="shared" si="732"/>
        <v>0.14768535047007023</v>
      </c>
    </row>
    <row r="1016" spans="1:40" x14ac:dyDescent="0.25">
      <c r="A1016" s="7" t="s">
        <v>2010</v>
      </c>
      <c r="B1016" s="7" t="s">
        <v>2011</v>
      </c>
      <c r="C1016" s="8" t="s">
        <v>1960</v>
      </c>
      <c r="D1016" s="9"/>
      <c r="E1016" s="9"/>
      <c r="F1016" s="9"/>
      <c r="G1016" s="10">
        <v>0</v>
      </c>
      <c r="H1016" s="10">
        <v>1050</v>
      </c>
      <c r="I1016" s="10">
        <v>346</v>
      </c>
      <c r="J1016" s="10">
        <v>1202</v>
      </c>
      <c r="K1016" s="10">
        <v>1250</v>
      </c>
      <c r="L1016" s="10">
        <v>4759</v>
      </c>
      <c r="M1016" s="10">
        <v>1027</v>
      </c>
      <c r="N1016" s="10">
        <v>2059.5</v>
      </c>
      <c r="O1016" s="10">
        <v>1050</v>
      </c>
      <c r="P1016" s="10">
        <v>0</v>
      </c>
      <c r="Q1016" s="10">
        <v>1050</v>
      </c>
      <c r="R1016" s="10">
        <v>346</v>
      </c>
      <c r="S1016" s="10">
        <v>0</v>
      </c>
      <c r="T1016" s="10">
        <v>346</v>
      </c>
      <c r="U1016" s="10">
        <v>0</v>
      </c>
      <c r="V1016" s="10">
        <v>346</v>
      </c>
      <c r="W1016" s="10">
        <v>704</v>
      </c>
      <c r="X1016" s="10">
        <v>0</v>
      </c>
      <c r="Y1016" s="10">
        <v>1050</v>
      </c>
      <c r="Z1016" s="10">
        <v>0</v>
      </c>
      <c r="AA1016" s="10">
        <v>0</v>
      </c>
      <c r="AB1016" s="10">
        <v>0</v>
      </c>
      <c r="AC1016" s="10">
        <v>0</v>
      </c>
      <c r="AD1016" s="10">
        <v>0</v>
      </c>
      <c r="AE1016" s="10">
        <v>0</v>
      </c>
      <c r="AF1016" s="10">
        <v>0</v>
      </c>
      <c r="AG1016" s="10">
        <v>0</v>
      </c>
      <c r="AH1016" s="10"/>
      <c r="AJ1016" s="24">
        <f t="shared" si="728"/>
        <v>-0.78419836100021012</v>
      </c>
      <c r="AK1016" s="24">
        <f t="shared" si="729"/>
        <v>2.2395326192794548E-2</v>
      </c>
      <c r="AL1016" s="24">
        <f t="shared" si="730"/>
        <v>0</v>
      </c>
      <c r="AM1016" s="24">
        <f t="shared" si="731"/>
        <v>-0.77936541290187011</v>
      </c>
      <c r="AN1016" s="24">
        <f t="shared" si="732"/>
        <v>-0.25978847096729002</v>
      </c>
    </row>
    <row r="1017" spans="1:40" x14ac:dyDescent="0.25">
      <c r="A1017" s="7" t="s">
        <v>2012</v>
      </c>
      <c r="B1017" s="7" t="s">
        <v>2013</v>
      </c>
      <c r="C1017" s="8" t="s">
        <v>1960</v>
      </c>
      <c r="D1017" s="9"/>
      <c r="E1017" s="9"/>
      <c r="F1017" s="9"/>
      <c r="G1017" s="10">
        <v>0</v>
      </c>
      <c r="H1017" s="10">
        <v>16798</v>
      </c>
      <c r="I1017" s="10">
        <v>29321</v>
      </c>
      <c r="J1017" s="10">
        <v>7255</v>
      </c>
      <c r="K1017" s="10">
        <v>6055</v>
      </c>
      <c r="L1017" s="10">
        <v>11284</v>
      </c>
      <c r="M1017" s="10">
        <v>28897</v>
      </c>
      <c r="N1017" s="10">
        <v>13372.75</v>
      </c>
      <c r="O1017" s="10">
        <v>525</v>
      </c>
      <c r="P1017" s="10">
        <v>27800</v>
      </c>
      <c r="Q1017" s="10">
        <v>28325</v>
      </c>
      <c r="R1017" s="10">
        <v>29321</v>
      </c>
      <c r="S1017" s="10">
        <v>0</v>
      </c>
      <c r="T1017" s="10">
        <v>29321</v>
      </c>
      <c r="U1017" s="10">
        <v>0</v>
      </c>
      <c r="V1017" s="10">
        <v>29321</v>
      </c>
      <c r="W1017" s="10">
        <v>-996</v>
      </c>
      <c r="X1017" s="10" t="s">
        <v>2014</v>
      </c>
      <c r="Y1017" s="10">
        <v>16798</v>
      </c>
      <c r="Z1017" s="10">
        <v>0</v>
      </c>
      <c r="AA1017" s="10">
        <v>0</v>
      </c>
      <c r="AB1017" s="10">
        <v>0</v>
      </c>
      <c r="AC1017" s="10">
        <v>0</v>
      </c>
      <c r="AD1017" s="10">
        <v>0</v>
      </c>
      <c r="AE1017" s="10">
        <v>0</v>
      </c>
      <c r="AF1017" s="10">
        <v>0</v>
      </c>
      <c r="AG1017" s="10">
        <v>16273</v>
      </c>
      <c r="AH1017" s="10"/>
      <c r="AJ1017" s="24">
        <f t="shared" si="728"/>
        <v>1.5608826657213755</v>
      </c>
      <c r="AK1017" s="24">
        <f t="shared" si="729"/>
        <v>-0.98183202408554526</v>
      </c>
      <c r="AL1017" s="24">
        <f t="shared" si="730"/>
        <v>30.996190476190478</v>
      </c>
      <c r="AM1017" s="24">
        <f t="shared" si="731"/>
        <v>0.48865650478553702</v>
      </c>
      <c r="AN1017" s="24">
        <f t="shared" si="732"/>
        <v>0.16288550159517901</v>
      </c>
    </row>
    <row r="1018" spans="1:40" x14ac:dyDescent="0.25">
      <c r="A1018" s="7" t="s">
        <v>2015</v>
      </c>
      <c r="B1018" s="7" t="s">
        <v>2016</v>
      </c>
      <c r="C1018" s="8" t="s">
        <v>1960</v>
      </c>
      <c r="D1018" s="9"/>
      <c r="E1018" s="9"/>
      <c r="F1018" s="9"/>
      <c r="G1018" s="10">
        <v>0</v>
      </c>
      <c r="H1018" s="10">
        <v>2100</v>
      </c>
      <c r="I1018" s="10">
        <v>1431</v>
      </c>
      <c r="J1018" s="10">
        <v>5350</v>
      </c>
      <c r="K1018" s="10">
        <v>4669</v>
      </c>
      <c r="L1018" s="10">
        <v>3671</v>
      </c>
      <c r="M1018" s="10">
        <v>1602</v>
      </c>
      <c r="N1018" s="10">
        <v>3823</v>
      </c>
      <c r="O1018" s="10">
        <v>1683</v>
      </c>
      <c r="P1018" s="10">
        <v>-620</v>
      </c>
      <c r="Q1018" s="10">
        <v>1063</v>
      </c>
      <c r="R1018" s="10">
        <v>1431</v>
      </c>
      <c r="S1018" s="10">
        <v>0</v>
      </c>
      <c r="T1018" s="10">
        <v>1431</v>
      </c>
      <c r="U1018" s="10">
        <v>0</v>
      </c>
      <c r="V1018" s="10">
        <v>1431</v>
      </c>
      <c r="W1018" s="10">
        <v>-368</v>
      </c>
      <c r="X1018" s="10">
        <v>0</v>
      </c>
      <c r="Y1018" s="10">
        <v>2100</v>
      </c>
      <c r="Z1018" s="10">
        <v>0</v>
      </c>
      <c r="AA1018" s="10">
        <v>0</v>
      </c>
      <c r="AB1018" s="10">
        <v>0</v>
      </c>
      <c r="AC1018" s="10">
        <v>0</v>
      </c>
      <c r="AD1018" s="10">
        <v>0</v>
      </c>
      <c r="AE1018" s="10">
        <v>0</v>
      </c>
      <c r="AF1018" s="10">
        <v>0</v>
      </c>
      <c r="AG1018" s="10">
        <v>417</v>
      </c>
      <c r="AH1018" s="10"/>
      <c r="AJ1018" s="24">
        <f t="shared" si="728"/>
        <v>-0.56360664669027516</v>
      </c>
      <c r="AK1018" s="24">
        <f t="shared" si="729"/>
        <v>5.0561797752808987E-2</v>
      </c>
      <c r="AL1018" s="24">
        <f t="shared" si="730"/>
        <v>0.24777183600713013</v>
      </c>
      <c r="AM1018" s="24">
        <f t="shared" si="731"/>
        <v>-0.42794878779624079</v>
      </c>
      <c r="AN1018" s="24">
        <f t="shared" si="732"/>
        <v>-0.14264959593208026</v>
      </c>
    </row>
    <row r="1019" spans="1:40" x14ac:dyDescent="0.25">
      <c r="A1019" s="7" t="s">
        <v>2017</v>
      </c>
      <c r="B1019" s="7" t="s">
        <v>2018</v>
      </c>
      <c r="C1019" s="8" t="s">
        <v>1960</v>
      </c>
      <c r="D1019" s="9"/>
      <c r="E1019" s="9"/>
      <c r="F1019" s="9"/>
      <c r="G1019" s="10">
        <v>0</v>
      </c>
      <c r="H1019" s="10">
        <v>5249</v>
      </c>
      <c r="I1019" s="10">
        <v>9181</v>
      </c>
      <c r="J1019" s="10">
        <v>5059</v>
      </c>
      <c r="K1019" s="10">
        <v>11645</v>
      </c>
      <c r="L1019" s="10">
        <v>3432</v>
      </c>
      <c r="M1019" s="10">
        <v>2459</v>
      </c>
      <c r="N1019" s="10">
        <v>5648.75</v>
      </c>
      <c r="O1019" s="10">
        <v>1575</v>
      </c>
      <c r="P1019" s="10">
        <v>3260</v>
      </c>
      <c r="Q1019" s="10">
        <v>4835</v>
      </c>
      <c r="R1019" s="10">
        <v>9324</v>
      </c>
      <c r="S1019" s="10">
        <v>28</v>
      </c>
      <c r="T1019" s="10">
        <v>9352</v>
      </c>
      <c r="U1019" s="10">
        <v>0</v>
      </c>
      <c r="V1019" s="10">
        <v>9352</v>
      </c>
      <c r="W1019" s="10">
        <v>-4517</v>
      </c>
      <c r="X1019" s="10">
        <v>0</v>
      </c>
      <c r="Y1019" s="10">
        <v>5249</v>
      </c>
      <c r="Z1019" s="10">
        <v>0</v>
      </c>
      <c r="AA1019" s="10">
        <v>0</v>
      </c>
      <c r="AB1019" s="10">
        <v>0</v>
      </c>
      <c r="AC1019" s="10">
        <v>0</v>
      </c>
      <c r="AD1019" s="10">
        <v>0</v>
      </c>
      <c r="AE1019" s="10">
        <v>0</v>
      </c>
      <c r="AF1019" s="10">
        <v>0</v>
      </c>
      <c r="AG1019" s="10">
        <v>3674</v>
      </c>
      <c r="AH1019" s="10"/>
      <c r="AJ1019" s="24">
        <f t="shared" si="728"/>
        <v>-0.28350815850815853</v>
      </c>
      <c r="AK1019" s="24">
        <f t="shared" si="729"/>
        <v>-0.35949572997153312</v>
      </c>
      <c r="AL1019" s="24">
        <f t="shared" si="730"/>
        <v>2.3326984126984125</v>
      </c>
      <c r="AM1019" s="24">
        <f t="shared" si="731"/>
        <v>0.52942890442890445</v>
      </c>
      <c r="AN1019" s="24">
        <f t="shared" si="732"/>
        <v>0.17647630147630147</v>
      </c>
    </row>
    <row r="1020" spans="1:40" x14ac:dyDescent="0.25">
      <c r="A1020" s="7" t="s">
        <v>2019</v>
      </c>
      <c r="B1020" s="7" t="s">
        <v>2020</v>
      </c>
      <c r="C1020" s="8" t="s">
        <v>1960</v>
      </c>
      <c r="D1020" s="9"/>
      <c r="E1020" s="9"/>
      <c r="F1020" s="9"/>
      <c r="G1020" s="10">
        <v>0</v>
      </c>
      <c r="H1020" s="10">
        <v>2842</v>
      </c>
      <c r="I1020" s="10">
        <v>2309</v>
      </c>
      <c r="J1020" s="10">
        <v>2800</v>
      </c>
      <c r="K1020" s="10">
        <v>3132</v>
      </c>
      <c r="L1020" s="10">
        <v>2018</v>
      </c>
      <c r="M1020" s="10">
        <v>2985</v>
      </c>
      <c r="N1020" s="10">
        <v>2733.75</v>
      </c>
      <c r="O1020" s="10">
        <v>2842</v>
      </c>
      <c r="P1020" s="10">
        <v>-1380</v>
      </c>
      <c r="Q1020" s="10">
        <v>1462</v>
      </c>
      <c r="R1020" s="10">
        <v>2422</v>
      </c>
      <c r="S1020" s="10">
        <v>0</v>
      </c>
      <c r="T1020" s="10">
        <v>2422</v>
      </c>
      <c r="U1020" s="10">
        <v>0</v>
      </c>
      <c r="V1020" s="10">
        <v>2422</v>
      </c>
      <c r="W1020" s="10">
        <v>-960</v>
      </c>
      <c r="X1020" s="10">
        <v>0</v>
      </c>
      <c r="Y1020" s="10">
        <v>2842</v>
      </c>
      <c r="Z1020" s="10">
        <v>0</v>
      </c>
      <c r="AA1020" s="10">
        <v>0</v>
      </c>
      <c r="AB1020" s="10">
        <v>0</v>
      </c>
      <c r="AC1020" s="10">
        <v>0</v>
      </c>
      <c r="AD1020" s="10">
        <v>0</v>
      </c>
      <c r="AE1020" s="10">
        <v>0</v>
      </c>
      <c r="AF1020" s="10">
        <v>0</v>
      </c>
      <c r="AG1020" s="10">
        <v>0</v>
      </c>
      <c r="AH1020" s="10"/>
      <c r="AJ1020" s="24">
        <f t="shared" si="728"/>
        <v>0.47918731417244798</v>
      </c>
      <c r="AK1020" s="24">
        <f t="shared" si="729"/>
        <v>-4.7906197654941376E-2</v>
      </c>
      <c r="AL1020" s="24">
        <f t="shared" si="730"/>
        <v>0</v>
      </c>
      <c r="AM1020" s="24">
        <f t="shared" si="731"/>
        <v>0.40832507433102083</v>
      </c>
      <c r="AN1020" s="24">
        <f t="shared" si="732"/>
        <v>0.13610835811034028</v>
      </c>
    </row>
    <row r="1021" spans="1:40" x14ac:dyDescent="0.25">
      <c r="A1021" s="7" t="s">
        <v>2021</v>
      </c>
      <c r="B1021" s="7" t="s">
        <v>2022</v>
      </c>
      <c r="C1021" s="8" t="s">
        <v>1960</v>
      </c>
      <c r="D1021" s="9"/>
      <c r="E1021" s="9"/>
      <c r="F1021" s="9"/>
      <c r="G1021" s="10">
        <v>0</v>
      </c>
      <c r="H1021" s="10">
        <v>0</v>
      </c>
      <c r="I1021" s="10">
        <v>0</v>
      </c>
      <c r="J1021" s="10">
        <v>218</v>
      </c>
      <c r="K1021" s="10">
        <v>22</v>
      </c>
      <c r="L1021" s="10">
        <v>11</v>
      </c>
      <c r="M1021" s="10">
        <v>0</v>
      </c>
      <c r="N1021" s="10">
        <v>62.75</v>
      </c>
      <c r="O1021" s="10">
        <v>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10">
        <v>0</v>
      </c>
      <c r="W1021" s="10">
        <v>0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  <c r="AD1021" s="10">
        <v>0</v>
      </c>
      <c r="AE1021" s="10">
        <v>0</v>
      </c>
      <c r="AF1021" s="10">
        <v>0</v>
      </c>
      <c r="AG1021" s="10">
        <v>0</v>
      </c>
      <c r="AH1021" s="10"/>
      <c r="AL1021" s="24"/>
    </row>
    <row r="1022" spans="1:40" x14ac:dyDescent="0.25">
      <c r="A1022" s="7" t="s">
        <v>2023</v>
      </c>
      <c r="B1022" s="7" t="s">
        <v>2024</v>
      </c>
      <c r="C1022" s="8" t="s">
        <v>1960</v>
      </c>
      <c r="D1022" s="9"/>
      <c r="E1022" s="9"/>
      <c r="F1022" s="9"/>
      <c r="G1022" s="10">
        <v>0</v>
      </c>
      <c r="H1022" s="10">
        <v>52</v>
      </c>
      <c r="I1022" s="10">
        <v>25</v>
      </c>
      <c r="J1022" s="10">
        <v>451</v>
      </c>
      <c r="K1022" s="10">
        <v>166</v>
      </c>
      <c r="L1022" s="10">
        <v>0</v>
      </c>
      <c r="M1022" s="10">
        <v>0</v>
      </c>
      <c r="N1022" s="10">
        <v>154.25</v>
      </c>
      <c r="O1022" s="10">
        <v>52</v>
      </c>
      <c r="P1022" s="10">
        <v>0</v>
      </c>
      <c r="Q1022" s="10">
        <v>52</v>
      </c>
      <c r="R1022" s="10">
        <v>25</v>
      </c>
      <c r="S1022" s="10">
        <v>0</v>
      </c>
      <c r="T1022" s="10">
        <v>25</v>
      </c>
      <c r="U1022" s="10">
        <v>0</v>
      </c>
      <c r="V1022" s="10">
        <v>25</v>
      </c>
      <c r="W1022" s="10">
        <v>27</v>
      </c>
      <c r="X1022" s="10">
        <v>0</v>
      </c>
      <c r="Y1022" s="10">
        <v>52</v>
      </c>
      <c r="Z1022" s="10">
        <v>0</v>
      </c>
      <c r="AA1022" s="10">
        <v>0</v>
      </c>
      <c r="AB1022" s="10">
        <v>0</v>
      </c>
      <c r="AC1022" s="10">
        <v>0</v>
      </c>
      <c r="AD1022" s="10">
        <v>0</v>
      </c>
      <c r="AE1022" s="10">
        <v>0</v>
      </c>
      <c r="AF1022" s="10">
        <v>0</v>
      </c>
      <c r="AG1022" s="10">
        <v>0</v>
      </c>
      <c r="AH1022" s="10"/>
      <c r="AJ1022" s="24" t="e">
        <f t="shared" ref="AJ1022:AJ1023" si="733">(M1022-L1022)/L1022</f>
        <v>#DIV/0!</v>
      </c>
      <c r="AK1022" s="24" t="e">
        <f t="shared" ref="AK1022:AK1023" si="734">(O1022-M1022)/M1022</f>
        <v>#DIV/0!</v>
      </c>
      <c r="AL1022" s="24">
        <f t="shared" ref="AL1022:AL1023" si="735">AG1022/O1022</f>
        <v>0</v>
      </c>
      <c r="AM1022" s="24" t="e">
        <f t="shared" ref="AM1022:AM1023" si="736">(Y1022-L1022)/L1022</f>
        <v>#DIV/0!</v>
      </c>
      <c r="AN1022" s="24" t="e">
        <f t="shared" ref="AN1022:AN1023" si="737">AM1022/3</f>
        <v>#DIV/0!</v>
      </c>
    </row>
    <row r="1023" spans="1:40" x14ac:dyDescent="0.25">
      <c r="A1023" s="7" t="s">
        <v>2025</v>
      </c>
      <c r="B1023" s="7" t="s">
        <v>2026</v>
      </c>
      <c r="C1023" s="8" t="s">
        <v>1960</v>
      </c>
      <c r="D1023" s="9"/>
      <c r="E1023" s="9"/>
      <c r="F1023" s="9"/>
      <c r="G1023" s="10">
        <v>0</v>
      </c>
      <c r="H1023" s="10">
        <v>8209</v>
      </c>
      <c r="I1023" s="10">
        <v>5155</v>
      </c>
      <c r="J1023" s="10">
        <v>4413</v>
      </c>
      <c r="K1023" s="10">
        <v>7220</v>
      </c>
      <c r="L1023" s="10">
        <v>5744</v>
      </c>
      <c r="M1023" s="10">
        <v>7757</v>
      </c>
      <c r="N1023" s="10">
        <v>6283.5</v>
      </c>
      <c r="O1023" s="10">
        <v>8468</v>
      </c>
      <c r="P1023" s="10">
        <v>0</v>
      </c>
      <c r="Q1023" s="10">
        <v>8468</v>
      </c>
      <c r="R1023" s="10">
        <v>5155</v>
      </c>
      <c r="S1023" s="10">
        <v>0</v>
      </c>
      <c r="T1023" s="10">
        <v>5155</v>
      </c>
      <c r="U1023" s="10">
        <v>0</v>
      </c>
      <c r="V1023" s="10">
        <v>5155</v>
      </c>
      <c r="W1023" s="10">
        <v>3313</v>
      </c>
      <c r="X1023" s="10">
        <v>0</v>
      </c>
      <c r="Y1023" s="10">
        <v>8209</v>
      </c>
      <c r="Z1023" s="10">
        <v>0</v>
      </c>
      <c r="AA1023" s="10">
        <v>0</v>
      </c>
      <c r="AB1023" s="10">
        <v>0</v>
      </c>
      <c r="AC1023" s="10">
        <v>0</v>
      </c>
      <c r="AD1023" s="10">
        <v>0</v>
      </c>
      <c r="AE1023" s="10">
        <v>0</v>
      </c>
      <c r="AF1023" s="10">
        <v>0</v>
      </c>
      <c r="AG1023" s="10">
        <v>-259</v>
      </c>
      <c r="AH1023" s="10"/>
      <c r="AJ1023" s="24">
        <f t="shared" si="733"/>
        <v>0.3504526462395543</v>
      </c>
      <c r="AK1023" s="24">
        <f t="shared" si="734"/>
        <v>9.1659146577285036E-2</v>
      </c>
      <c r="AL1023" s="24">
        <f t="shared" si="735"/>
        <v>-3.0585734529995277E-2</v>
      </c>
      <c r="AM1023" s="24">
        <f t="shared" si="736"/>
        <v>0.42914345403899723</v>
      </c>
      <c r="AN1023" s="24">
        <f t="shared" si="737"/>
        <v>0.14304781801299907</v>
      </c>
    </row>
    <row r="1024" spans="1:40" x14ac:dyDescent="0.25">
      <c r="A1024" s="7" t="s">
        <v>2027</v>
      </c>
      <c r="B1024" s="7" t="s">
        <v>2028</v>
      </c>
      <c r="C1024" s="8" t="s">
        <v>324</v>
      </c>
      <c r="D1024" s="9"/>
      <c r="E1024" s="9"/>
      <c r="F1024" s="9"/>
      <c r="G1024" s="10">
        <v>0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0</v>
      </c>
      <c r="W1024" s="10">
        <v>0</v>
      </c>
      <c r="X1024" s="10">
        <v>0</v>
      </c>
      <c r="Y1024" s="10">
        <v>0</v>
      </c>
      <c r="Z1024" s="10">
        <v>0</v>
      </c>
      <c r="AA1024" s="10">
        <v>0</v>
      </c>
      <c r="AB1024" s="10">
        <v>0</v>
      </c>
      <c r="AC1024" s="10">
        <v>0</v>
      </c>
      <c r="AD1024" s="10">
        <v>0</v>
      </c>
      <c r="AE1024" s="10">
        <v>0</v>
      </c>
      <c r="AF1024" s="10">
        <v>0</v>
      </c>
      <c r="AG1024" s="10">
        <v>0</v>
      </c>
      <c r="AH1024" s="10"/>
      <c r="AL1024" s="24"/>
    </row>
    <row r="1025" spans="1:40" x14ac:dyDescent="0.25">
      <c r="A1025" s="7" t="s">
        <v>2029</v>
      </c>
      <c r="B1025" s="7" t="s">
        <v>2030</v>
      </c>
      <c r="C1025" s="8" t="s">
        <v>324</v>
      </c>
      <c r="D1025" s="9"/>
      <c r="E1025" s="9"/>
      <c r="F1025" s="9"/>
      <c r="G1025" s="10">
        <v>0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0</v>
      </c>
      <c r="W1025" s="10">
        <v>0</v>
      </c>
      <c r="X1025" s="10">
        <v>0</v>
      </c>
      <c r="Y1025" s="10">
        <v>0</v>
      </c>
      <c r="Z1025" s="10">
        <v>0</v>
      </c>
      <c r="AA1025" s="10">
        <v>0</v>
      </c>
      <c r="AB1025" s="10">
        <v>0</v>
      </c>
      <c r="AC1025" s="10">
        <v>0</v>
      </c>
      <c r="AD1025" s="10">
        <v>0</v>
      </c>
      <c r="AE1025" s="10">
        <v>0</v>
      </c>
      <c r="AF1025" s="10">
        <v>0</v>
      </c>
      <c r="AG1025" s="10">
        <v>0</v>
      </c>
      <c r="AH1025" s="10"/>
      <c r="AL1025" s="24"/>
    </row>
    <row r="1026" spans="1:40" x14ac:dyDescent="0.25">
      <c r="A1026" s="7" t="s">
        <v>2031</v>
      </c>
      <c r="B1026" s="7" t="s">
        <v>2032</v>
      </c>
      <c r="C1026" s="8" t="s">
        <v>324</v>
      </c>
      <c r="D1026" s="9"/>
      <c r="E1026" s="9"/>
      <c r="F1026" s="9"/>
      <c r="G1026" s="10">
        <v>0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0</v>
      </c>
      <c r="Y1026" s="10">
        <v>0</v>
      </c>
      <c r="Z1026" s="10">
        <v>0</v>
      </c>
      <c r="AA1026" s="10">
        <v>0</v>
      </c>
      <c r="AB1026" s="10">
        <v>0</v>
      </c>
      <c r="AC1026" s="10">
        <v>0</v>
      </c>
      <c r="AD1026" s="10">
        <v>0</v>
      </c>
      <c r="AE1026" s="10">
        <v>0</v>
      </c>
      <c r="AF1026" s="10">
        <v>0</v>
      </c>
      <c r="AG1026" s="10">
        <v>0</v>
      </c>
      <c r="AH1026" s="10"/>
      <c r="AL1026" s="24"/>
    </row>
    <row r="1027" spans="1:40" x14ac:dyDescent="0.25">
      <c r="A1027" s="7" t="s">
        <v>2033</v>
      </c>
      <c r="B1027" s="7" t="s">
        <v>2034</v>
      </c>
      <c r="C1027" s="8" t="s">
        <v>324</v>
      </c>
      <c r="D1027" s="9"/>
      <c r="E1027" s="9"/>
      <c r="F1027" s="9"/>
      <c r="G1027" s="10">
        <v>0</v>
      </c>
      <c r="H1027" s="10">
        <v>0</v>
      </c>
      <c r="I1027" s="10">
        <v>0</v>
      </c>
      <c r="J1027" s="10">
        <v>0</v>
      </c>
      <c r="K1027" s="10">
        <v>0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10">
        <v>0</v>
      </c>
      <c r="X1027" s="10">
        <v>0</v>
      </c>
      <c r="Y1027" s="10">
        <v>0</v>
      </c>
      <c r="Z1027" s="10">
        <v>0</v>
      </c>
      <c r="AA1027" s="10">
        <v>0</v>
      </c>
      <c r="AB1027" s="10">
        <v>0</v>
      </c>
      <c r="AC1027" s="10">
        <v>0</v>
      </c>
      <c r="AD1027" s="10">
        <v>0</v>
      </c>
      <c r="AE1027" s="10">
        <v>0</v>
      </c>
      <c r="AF1027" s="10">
        <v>0</v>
      </c>
      <c r="AG1027" s="10">
        <v>0</v>
      </c>
      <c r="AH1027" s="10"/>
      <c r="AL1027" s="24"/>
    </row>
    <row r="1028" spans="1:40" x14ac:dyDescent="0.25">
      <c r="A1028" s="19" t="s">
        <v>2035</v>
      </c>
      <c r="B1028" s="19" t="s">
        <v>2036</v>
      </c>
      <c r="C1028" s="8" t="s">
        <v>324</v>
      </c>
      <c r="D1028" s="9"/>
      <c r="E1028" s="9"/>
      <c r="F1028" s="9"/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10">
        <v>0</v>
      </c>
      <c r="X1028" s="10">
        <v>0</v>
      </c>
      <c r="Y1028" s="10">
        <v>0</v>
      </c>
      <c r="Z1028" s="10">
        <v>0</v>
      </c>
      <c r="AA1028" s="10">
        <v>0</v>
      </c>
      <c r="AB1028" s="10">
        <v>0</v>
      </c>
      <c r="AC1028" s="10">
        <v>0</v>
      </c>
      <c r="AD1028" s="10">
        <v>0</v>
      </c>
      <c r="AE1028" s="10">
        <v>0</v>
      </c>
      <c r="AF1028" s="10">
        <v>0</v>
      </c>
      <c r="AG1028" s="10">
        <v>0</v>
      </c>
      <c r="AH1028" s="10"/>
      <c r="AL1028" s="24"/>
    </row>
    <row r="1029" spans="1:40" x14ac:dyDescent="0.25">
      <c r="A1029" s="19" t="s">
        <v>2037</v>
      </c>
      <c r="B1029" s="19" t="s">
        <v>2038</v>
      </c>
      <c r="C1029" s="8" t="s">
        <v>324</v>
      </c>
      <c r="D1029" s="9"/>
      <c r="E1029" s="9"/>
      <c r="F1029" s="9"/>
      <c r="G1029" s="10">
        <v>0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10">
        <v>0</v>
      </c>
      <c r="W1029" s="10">
        <v>0</v>
      </c>
      <c r="X1029" s="10">
        <v>0</v>
      </c>
      <c r="Y1029" s="10">
        <v>0</v>
      </c>
      <c r="Z1029" s="10">
        <v>0</v>
      </c>
      <c r="AA1029" s="10">
        <v>0</v>
      </c>
      <c r="AB1029" s="10">
        <v>0</v>
      </c>
      <c r="AC1029" s="10">
        <v>0</v>
      </c>
      <c r="AD1029" s="10">
        <v>0</v>
      </c>
      <c r="AE1029" s="10">
        <v>0</v>
      </c>
      <c r="AF1029" s="10">
        <v>0</v>
      </c>
      <c r="AG1029" s="10">
        <v>0</v>
      </c>
      <c r="AH1029" s="10"/>
      <c r="AL1029" s="24"/>
    </row>
    <row r="1030" spans="1:40" x14ac:dyDescent="0.25">
      <c r="A1030" s="19" t="s">
        <v>2039</v>
      </c>
      <c r="B1030" s="19" t="s">
        <v>2040</v>
      </c>
      <c r="C1030" s="8" t="s">
        <v>324</v>
      </c>
      <c r="D1030" s="9"/>
      <c r="E1030" s="9"/>
      <c r="F1030" s="9"/>
      <c r="G1030" s="10">
        <v>0</v>
      </c>
      <c r="H1030" s="10">
        <v>0</v>
      </c>
      <c r="I1030" s="10">
        <v>0</v>
      </c>
      <c r="J1030" s="10">
        <v>0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0</v>
      </c>
      <c r="AC1030" s="10">
        <v>0</v>
      </c>
      <c r="AD1030" s="10">
        <v>0</v>
      </c>
      <c r="AE1030" s="10">
        <v>0</v>
      </c>
      <c r="AF1030" s="10">
        <v>0</v>
      </c>
      <c r="AG1030" s="10">
        <v>0</v>
      </c>
      <c r="AH1030" s="10"/>
      <c r="AL1030" s="24"/>
    </row>
    <row r="1031" spans="1:40" x14ac:dyDescent="0.25">
      <c r="A1031" s="19" t="s">
        <v>2041</v>
      </c>
      <c r="B1031" s="19" t="s">
        <v>2042</v>
      </c>
      <c r="C1031" s="8" t="s">
        <v>324</v>
      </c>
      <c r="D1031" s="9"/>
      <c r="E1031" s="9"/>
      <c r="F1031" s="9"/>
      <c r="G1031" s="10">
        <v>0</v>
      </c>
      <c r="H1031" s="10">
        <v>0</v>
      </c>
      <c r="I1031" s="10">
        <v>0</v>
      </c>
      <c r="J1031" s="10">
        <v>0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10">
        <v>0</v>
      </c>
      <c r="W1031" s="10">
        <v>0</v>
      </c>
      <c r="X1031" s="10">
        <v>0</v>
      </c>
      <c r="Y1031" s="10">
        <v>0</v>
      </c>
      <c r="Z1031" s="10">
        <v>0</v>
      </c>
      <c r="AA1031" s="10">
        <v>0</v>
      </c>
      <c r="AB1031" s="10">
        <v>0</v>
      </c>
      <c r="AC1031" s="10">
        <v>0</v>
      </c>
      <c r="AD1031" s="10">
        <v>0</v>
      </c>
      <c r="AE1031" s="10">
        <v>0</v>
      </c>
      <c r="AF1031" s="10">
        <v>0</v>
      </c>
      <c r="AG1031" s="10">
        <v>0</v>
      </c>
      <c r="AH1031" s="10"/>
      <c r="AL1031" s="24"/>
    </row>
    <row r="1032" spans="1:40" x14ac:dyDescent="0.25">
      <c r="A1032" s="19" t="s">
        <v>2043</v>
      </c>
      <c r="B1032" s="19" t="s">
        <v>2044</v>
      </c>
      <c r="C1032" s="8" t="s">
        <v>324</v>
      </c>
      <c r="D1032" s="9"/>
      <c r="E1032" s="9"/>
      <c r="F1032" s="9"/>
      <c r="G1032" s="10">
        <v>0</v>
      </c>
      <c r="H1032" s="10">
        <v>0</v>
      </c>
      <c r="I1032" s="10">
        <v>0</v>
      </c>
      <c r="J1032" s="10">
        <v>0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10">
        <v>0</v>
      </c>
      <c r="X1032" s="10">
        <v>0</v>
      </c>
      <c r="Y1032" s="10">
        <v>0</v>
      </c>
      <c r="Z1032" s="10">
        <v>0</v>
      </c>
      <c r="AA1032" s="10">
        <v>0</v>
      </c>
      <c r="AB1032" s="10">
        <v>0</v>
      </c>
      <c r="AC1032" s="10">
        <v>0</v>
      </c>
      <c r="AD1032" s="10">
        <v>0</v>
      </c>
      <c r="AE1032" s="10">
        <v>0</v>
      </c>
      <c r="AF1032" s="10">
        <v>0</v>
      </c>
      <c r="AG1032" s="10">
        <v>0</v>
      </c>
      <c r="AH1032" s="10"/>
      <c r="AL1032" s="24"/>
    </row>
    <row r="1033" spans="1:40" x14ac:dyDescent="0.25">
      <c r="A1033" s="7" t="s">
        <v>2045</v>
      </c>
      <c r="B1033" s="7" t="s">
        <v>2046</v>
      </c>
      <c r="C1033" s="8" t="s">
        <v>324</v>
      </c>
      <c r="D1033" s="9"/>
      <c r="E1033" s="9"/>
      <c r="F1033" s="9"/>
      <c r="G1033" s="10">
        <v>0</v>
      </c>
      <c r="H1033" s="10">
        <v>619</v>
      </c>
      <c r="I1033" s="10">
        <v>528</v>
      </c>
      <c r="J1033" s="10">
        <v>548</v>
      </c>
      <c r="K1033" s="10">
        <v>681</v>
      </c>
      <c r="L1033" s="10">
        <v>627</v>
      </c>
      <c r="M1033" s="10">
        <v>579</v>
      </c>
      <c r="N1033" s="10">
        <v>608.75</v>
      </c>
      <c r="O1033" s="10">
        <v>619</v>
      </c>
      <c r="P1033" s="10">
        <v>0</v>
      </c>
      <c r="Q1033" s="10">
        <v>619</v>
      </c>
      <c r="R1033" s="10">
        <v>528</v>
      </c>
      <c r="S1033" s="10">
        <v>0</v>
      </c>
      <c r="T1033" s="10">
        <v>528</v>
      </c>
      <c r="U1033" s="10">
        <v>0</v>
      </c>
      <c r="V1033" s="10">
        <v>528</v>
      </c>
      <c r="W1033" s="10">
        <v>91</v>
      </c>
      <c r="X1033" s="10">
        <v>0</v>
      </c>
      <c r="Y1033" s="10">
        <v>619</v>
      </c>
      <c r="Z1033" s="10">
        <v>0</v>
      </c>
      <c r="AA1033" s="10">
        <v>0</v>
      </c>
      <c r="AB1033" s="10">
        <v>0</v>
      </c>
      <c r="AC1033" s="10">
        <v>0</v>
      </c>
      <c r="AD1033" s="10">
        <v>0</v>
      </c>
      <c r="AE1033" s="10">
        <v>0</v>
      </c>
      <c r="AF1033" s="10">
        <v>0</v>
      </c>
      <c r="AG1033" s="10">
        <v>0</v>
      </c>
      <c r="AH1033" s="10"/>
      <c r="AJ1033" s="24">
        <f t="shared" ref="AJ1033:AJ1034" si="738">(M1033-L1033)/L1033</f>
        <v>-7.6555023923444973E-2</v>
      </c>
      <c r="AK1033" s="24">
        <f t="shared" ref="AK1033:AK1034" si="739">(O1033-M1033)/M1033</f>
        <v>6.9084628670120898E-2</v>
      </c>
      <c r="AL1033" s="24">
        <f t="shared" ref="AL1033:AL1034" si="740">AG1033/O1033</f>
        <v>0</v>
      </c>
      <c r="AM1033" s="24">
        <f t="shared" ref="AM1033:AM1034" si="741">(Y1033-L1033)/L1033</f>
        <v>-1.2759170653907496E-2</v>
      </c>
      <c r="AN1033" s="24">
        <f t="shared" ref="AN1033:AN1034" si="742">AM1033/3</f>
        <v>-4.2530568846358323E-3</v>
      </c>
    </row>
    <row r="1034" spans="1:40" x14ac:dyDescent="0.25">
      <c r="A1034" s="7" t="s">
        <v>2047</v>
      </c>
      <c r="B1034" s="7" t="s">
        <v>2048</v>
      </c>
      <c r="C1034" s="8" t="s">
        <v>324</v>
      </c>
      <c r="D1034" s="9"/>
      <c r="E1034" s="9"/>
      <c r="F1034" s="9"/>
      <c r="G1034" s="10">
        <v>0</v>
      </c>
      <c r="H1034" s="10">
        <v>1050</v>
      </c>
      <c r="I1034" s="10">
        <v>45084</v>
      </c>
      <c r="J1034" s="10">
        <v>1000</v>
      </c>
      <c r="K1034" s="10">
        <v>0</v>
      </c>
      <c r="L1034" s="10">
        <v>0</v>
      </c>
      <c r="M1034" s="10">
        <v>8564</v>
      </c>
      <c r="N1034" s="10">
        <v>2391</v>
      </c>
      <c r="O1034" s="10">
        <v>1050</v>
      </c>
      <c r="P1034" s="10">
        <v>0</v>
      </c>
      <c r="Q1034" s="10">
        <v>1050</v>
      </c>
      <c r="R1034" s="10">
        <v>42081</v>
      </c>
      <c r="S1034" s="10">
        <v>3003</v>
      </c>
      <c r="T1034" s="10">
        <v>45084</v>
      </c>
      <c r="U1034" s="10">
        <v>0</v>
      </c>
      <c r="V1034" s="10">
        <v>45084</v>
      </c>
      <c r="W1034" s="10">
        <v>-44034</v>
      </c>
      <c r="X1034" s="10">
        <v>0</v>
      </c>
      <c r="Y1034" s="10">
        <v>1050</v>
      </c>
      <c r="Z1034" s="10">
        <v>0</v>
      </c>
      <c r="AA1034" s="10">
        <v>0</v>
      </c>
      <c r="AB1034" s="10">
        <v>0</v>
      </c>
      <c r="AC1034" s="10">
        <v>0</v>
      </c>
      <c r="AD1034" s="10">
        <v>0</v>
      </c>
      <c r="AE1034" s="10">
        <v>0</v>
      </c>
      <c r="AF1034" s="10">
        <v>0</v>
      </c>
      <c r="AG1034" s="10">
        <v>0</v>
      </c>
      <c r="AH1034" s="10"/>
      <c r="AJ1034" s="24" t="e">
        <f t="shared" si="738"/>
        <v>#DIV/0!</v>
      </c>
      <c r="AK1034" s="24">
        <f t="shared" si="739"/>
        <v>-0.8773937412424101</v>
      </c>
      <c r="AL1034" s="24">
        <f t="shared" si="740"/>
        <v>0</v>
      </c>
      <c r="AM1034" s="24" t="e">
        <f t="shared" si="741"/>
        <v>#DIV/0!</v>
      </c>
      <c r="AN1034" s="24" t="e">
        <f t="shared" si="742"/>
        <v>#DIV/0!</v>
      </c>
    </row>
    <row r="1035" spans="1:40" x14ac:dyDescent="0.25">
      <c r="A1035" s="7" t="s">
        <v>2049</v>
      </c>
      <c r="B1035" s="7" t="s">
        <v>2050</v>
      </c>
      <c r="C1035" s="8" t="s">
        <v>324</v>
      </c>
      <c r="D1035" s="9"/>
      <c r="E1035" s="9"/>
      <c r="F1035" s="9"/>
      <c r="G1035" s="10">
        <v>0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10">
        <v>0</v>
      </c>
      <c r="X1035" s="10">
        <v>0</v>
      </c>
      <c r="Y1035" s="10">
        <v>0</v>
      </c>
      <c r="Z1035" s="10">
        <v>0</v>
      </c>
      <c r="AA1035" s="10">
        <v>0</v>
      </c>
      <c r="AB1035" s="10">
        <v>0</v>
      </c>
      <c r="AC1035" s="10">
        <v>0</v>
      </c>
      <c r="AD1035" s="10">
        <v>0</v>
      </c>
      <c r="AE1035" s="10">
        <v>0</v>
      </c>
      <c r="AF1035" s="10">
        <v>0</v>
      </c>
      <c r="AG1035" s="10">
        <v>0</v>
      </c>
      <c r="AH1035" s="10"/>
      <c r="AL1035" s="24"/>
    </row>
    <row r="1036" spans="1:40" x14ac:dyDescent="0.25">
      <c r="A1036" s="7" t="s">
        <v>2051</v>
      </c>
      <c r="B1036" s="7" t="s">
        <v>2052</v>
      </c>
      <c r="C1036" s="8" t="s">
        <v>324</v>
      </c>
      <c r="D1036" s="9"/>
      <c r="E1036" s="9"/>
      <c r="F1036" s="9"/>
      <c r="G1036" s="10">
        <v>0</v>
      </c>
      <c r="H1036" s="10">
        <v>0</v>
      </c>
      <c r="I1036" s="10">
        <v>58</v>
      </c>
      <c r="J1036" s="10">
        <v>1695</v>
      </c>
      <c r="K1036" s="10">
        <v>1322</v>
      </c>
      <c r="L1036" s="10">
        <v>418</v>
      </c>
      <c r="M1036" s="10">
        <v>1792</v>
      </c>
      <c r="N1036" s="10">
        <v>1306.75</v>
      </c>
      <c r="O1036" s="10">
        <v>840</v>
      </c>
      <c r="P1036" s="10">
        <v>0</v>
      </c>
      <c r="Q1036" s="10">
        <v>840</v>
      </c>
      <c r="R1036" s="10">
        <v>58</v>
      </c>
      <c r="S1036" s="10">
        <v>0</v>
      </c>
      <c r="T1036" s="10">
        <v>58</v>
      </c>
      <c r="U1036" s="10">
        <v>0</v>
      </c>
      <c r="V1036" s="10">
        <v>58</v>
      </c>
      <c r="W1036" s="10">
        <v>782</v>
      </c>
      <c r="X1036" s="10" t="s">
        <v>2053</v>
      </c>
      <c r="Y1036" s="10">
        <v>0</v>
      </c>
      <c r="Z1036" s="10">
        <v>0</v>
      </c>
      <c r="AA1036" s="10">
        <v>0</v>
      </c>
      <c r="AB1036" s="10">
        <v>0</v>
      </c>
      <c r="AC1036" s="10">
        <v>0</v>
      </c>
      <c r="AD1036" s="10">
        <v>0</v>
      </c>
      <c r="AE1036" s="10">
        <v>0</v>
      </c>
      <c r="AF1036" s="10">
        <v>0</v>
      </c>
      <c r="AG1036" s="10">
        <v>-840</v>
      </c>
      <c r="AH1036" s="10"/>
      <c r="AJ1036" s="24">
        <f t="shared" ref="AJ1036:AJ1047" si="743">(M1036-L1036)/L1036</f>
        <v>3.2870813397129188</v>
      </c>
      <c r="AK1036" s="24">
        <f t="shared" ref="AK1036:AK1047" si="744">(O1036-M1036)/M1036</f>
        <v>-0.53125</v>
      </c>
      <c r="AL1036" s="24">
        <f t="shared" ref="AL1036:AL1047" si="745">AG1036/O1036</f>
        <v>-1</v>
      </c>
      <c r="AM1036" s="24">
        <f t="shared" ref="AM1036:AM1047" si="746">(Y1036-L1036)/L1036</f>
        <v>-1</v>
      </c>
      <c r="AN1036" s="24">
        <f t="shared" ref="AN1036:AN1047" si="747">AM1036/3</f>
        <v>-0.33333333333333331</v>
      </c>
    </row>
    <row r="1037" spans="1:40" x14ac:dyDescent="0.25">
      <c r="A1037" s="7" t="s">
        <v>2054</v>
      </c>
      <c r="B1037" s="7" t="s">
        <v>2055</v>
      </c>
      <c r="C1037" s="8" t="s">
        <v>324</v>
      </c>
      <c r="D1037" s="9"/>
      <c r="E1037" s="9"/>
      <c r="F1037" s="9"/>
      <c r="G1037" s="10">
        <v>0</v>
      </c>
      <c r="H1037" s="10">
        <v>0</v>
      </c>
      <c r="I1037" s="10">
        <v>1678</v>
      </c>
      <c r="J1037" s="10">
        <v>2855</v>
      </c>
      <c r="K1037" s="10">
        <v>11472</v>
      </c>
      <c r="L1037" s="10">
        <v>6415</v>
      </c>
      <c r="M1037" s="10">
        <v>4520</v>
      </c>
      <c r="N1037" s="10">
        <v>6315.5</v>
      </c>
      <c r="O1037" s="10">
        <v>5459</v>
      </c>
      <c r="P1037" s="10">
        <v>0</v>
      </c>
      <c r="Q1037" s="10">
        <v>5459</v>
      </c>
      <c r="R1037" s="10">
        <v>1178</v>
      </c>
      <c r="S1037" s="10">
        <v>500</v>
      </c>
      <c r="T1037" s="10">
        <v>1678</v>
      </c>
      <c r="U1037" s="10">
        <v>0</v>
      </c>
      <c r="V1037" s="10">
        <v>1678</v>
      </c>
      <c r="W1037" s="10">
        <v>3781</v>
      </c>
      <c r="X1037" s="10" t="s">
        <v>2053</v>
      </c>
      <c r="Y1037" s="10">
        <v>0</v>
      </c>
      <c r="Z1037" s="10">
        <v>0</v>
      </c>
      <c r="AA1037" s="10">
        <v>0</v>
      </c>
      <c r="AB1037" s="10">
        <v>0</v>
      </c>
      <c r="AC1037" s="10">
        <v>0</v>
      </c>
      <c r="AD1037" s="10">
        <v>0</v>
      </c>
      <c r="AE1037" s="10">
        <v>0</v>
      </c>
      <c r="AF1037" s="10">
        <v>0</v>
      </c>
      <c r="AG1037" s="10">
        <v>-5459</v>
      </c>
      <c r="AH1037" s="10"/>
      <c r="AJ1037" s="24">
        <f t="shared" si="743"/>
        <v>-0.29540140296180828</v>
      </c>
      <c r="AK1037" s="24">
        <f t="shared" si="744"/>
        <v>0.2077433628318584</v>
      </c>
      <c r="AL1037" s="24">
        <f t="shared" si="745"/>
        <v>-1</v>
      </c>
      <c r="AM1037" s="24">
        <f t="shared" si="746"/>
        <v>-1</v>
      </c>
      <c r="AN1037" s="24">
        <f t="shared" si="747"/>
        <v>-0.33333333333333331</v>
      </c>
    </row>
    <row r="1038" spans="1:40" x14ac:dyDescent="0.25">
      <c r="A1038" s="7" t="s">
        <v>2056</v>
      </c>
      <c r="B1038" s="7" t="s">
        <v>2057</v>
      </c>
      <c r="C1038" s="8" t="s">
        <v>324</v>
      </c>
      <c r="D1038" s="9"/>
      <c r="E1038" s="9"/>
      <c r="F1038" s="9"/>
      <c r="G1038" s="10">
        <v>0</v>
      </c>
      <c r="H1038" s="10">
        <v>54803</v>
      </c>
      <c r="I1038" s="10">
        <v>11095</v>
      </c>
      <c r="J1038" s="10">
        <v>9967</v>
      </c>
      <c r="K1038" s="10">
        <v>18154</v>
      </c>
      <c r="L1038" s="10">
        <v>18421</v>
      </c>
      <c r="M1038" s="10">
        <v>14297</v>
      </c>
      <c r="N1038" s="10">
        <v>15209.75</v>
      </c>
      <c r="O1038" s="10">
        <v>15223</v>
      </c>
      <c r="P1038" s="10">
        <v>0</v>
      </c>
      <c r="Q1038" s="10">
        <v>15223</v>
      </c>
      <c r="R1038" s="10">
        <v>11095</v>
      </c>
      <c r="S1038" s="10">
        <v>0</v>
      </c>
      <c r="T1038" s="10">
        <v>11095</v>
      </c>
      <c r="U1038" s="10">
        <v>0</v>
      </c>
      <c r="V1038" s="10">
        <v>11095</v>
      </c>
      <c r="W1038" s="10">
        <v>4128</v>
      </c>
      <c r="X1038" s="10" t="s">
        <v>2058</v>
      </c>
      <c r="Y1038" s="10">
        <v>54803</v>
      </c>
      <c r="Z1038" s="10">
        <v>0</v>
      </c>
      <c r="AA1038" s="10">
        <v>0</v>
      </c>
      <c r="AB1038" s="10">
        <v>0</v>
      </c>
      <c r="AC1038" s="10">
        <v>0</v>
      </c>
      <c r="AD1038" s="10">
        <v>0</v>
      </c>
      <c r="AE1038" s="10">
        <v>0</v>
      </c>
      <c r="AF1038" s="10">
        <v>0</v>
      </c>
      <c r="AG1038" s="10">
        <v>39580</v>
      </c>
      <c r="AH1038" s="10"/>
      <c r="AJ1038" s="24">
        <f t="shared" si="743"/>
        <v>-0.2238749253569296</v>
      </c>
      <c r="AK1038" s="24">
        <f t="shared" si="744"/>
        <v>6.4768832622228434E-2</v>
      </c>
      <c r="AL1038" s="24">
        <f t="shared" si="745"/>
        <v>2.6000131380148459</v>
      </c>
      <c r="AM1038" s="24">
        <f t="shared" si="746"/>
        <v>1.9750285000814287</v>
      </c>
      <c r="AN1038" s="24">
        <f t="shared" si="747"/>
        <v>0.65834283336047628</v>
      </c>
    </row>
    <row r="1039" spans="1:40" x14ac:dyDescent="0.25">
      <c r="A1039" s="7" t="s">
        <v>2059</v>
      </c>
      <c r="B1039" s="7" t="s">
        <v>2060</v>
      </c>
      <c r="C1039" s="8" t="s">
        <v>324</v>
      </c>
      <c r="D1039" s="9"/>
      <c r="E1039" s="9"/>
      <c r="F1039" s="9"/>
      <c r="G1039" s="10">
        <v>0</v>
      </c>
      <c r="H1039" s="10">
        <v>62993</v>
      </c>
      <c r="I1039" s="10">
        <v>59544</v>
      </c>
      <c r="J1039" s="10">
        <v>40794</v>
      </c>
      <c r="K1039" s="10">
        <v>58873</v>
      </c>
      <c r="L1039" s="10">
        <v>49498</v>
      </c>
      <c r="M1039" s="10">
        <v>56694</v>
      </c>
      <c r="N1039" s="10">
        <v>51464.75</v>
      </c>
      <c r="O1039" s="10">
        <v>54400</v>
      </c>
      <c r="P1039" s="10">
        <v>0</v>
      </c>
      <c r="Q1039" s="10">
        <v>54400</v>
      </c>
      <c r="R1039" s="10">
        <v>59544</v>
      </c>
      <c r="S1039" s="10">
        <v>0</v>
      </c>
      <c r="T1039" s="10">
        <v>59544</v>
      </c>
      <c r="U1039" s="10">
        <v>0</v>
      </c>
      <c r="V1039" s="10">
        <v>59544</v>
      </c>
      <c r="W1039" s="10">
        <v>-5144</v>
      </c>
      <c r="X1039" s="10" t="s">
        <v>2061</v>
      </c>
      <c r="Y1039" s="10">
        <v>62993</v>
      </c>
      <c r="Z1039" s="10">
        <v>0</v>
      </c>
      <c r="AA1039" s="10">
        <v>0</v>
      </c>
      <c r="AB1039" s="10">
        <v>0</v>
      </c>
      <c r="AC1039" s="10">
        <v>0</v>
      </c>
      <c r="AD1039" s="10">
        <v>0</v>
      </c>
      <c r="AE1039" s="10">
        <v>0</v>
      </c>
      <c r="AF1039" s="10">
        <v>0</v>
      </c>
      <c r="AG1039" s="10">
        <v>8593</v>
      </c>
      <c r="AH1039" s="10"/>
      <c r="AJ1039" s="24">
        <f t="shared" si="743"/>
        <v>0.14537961129742616</v>
      </c>
      <c r="AK1039" s="24">
        <f t="shared" si="744"/>
        <v>-4.0462835573429286E-2</v>
      </c>
      <c r="AL1039" s="24">
        <f t="shared" si="745"/>
        <v>0.15795955882352941</v>
      </c>
      <c r="AM1039" s="24">
        <f t="shared" si="746"/>
        <v>0.27263727827386963</v>
      </c>
      <c r="AN1039" s="24">
        <f t="shared" si="747"/>
        <v>9.0879092757956539E-2</v>
      </c>
    </row>
    <row r="1040" spans="1:40" x14ac:dyDescent="0.25">
      <c r="A1040" s="7" t="s">
        <v>2062</v>
      </c>
      <c r="B1040" s="7" t="s">
        <v>2063</v>
      </c>
      <c r="C1040" s="8" t="s">
        <v>167</v>
      </c>
      <c r="D1040" s="9"/>
      <c r="E1040" s="9"/>
      <c r="F1040" s="9"/>
      <c r="G1040" s="10">
        <v>0</v>
      </c>
      <c r="H1040" s="10">
        <v>4107</v>
      </c>
      <c r="I1040" s="10">
        <v>3062</v>
      </c>
      <c r="J1040" s="10">
        <v>3945</v>
      </c>
      <c r="K1040" s="10">
        <v>3246</v>
      </c>
      <c r="L1040" s="10">
        <v>3797</v>
      </c>
      <c r="M1040" s="10">
        <v>3918</v>
      </c>
      <c r="N1040" s="10">
        <v>3726.5</v>
      </c>
      <c r="O1040" s="10">
        <v>4107</v>
      </c>
      <c r="P1040" s="10">
        <v>0</v>
      </c>
      <c r="Q1040" s="10">
        <v>4107</v>
      </c>
      <c r="R1040" s="10">
        <v>3375</v>
      </c>
      <c r="S1040" s="10">
        <v>0</v>
      </c>
      <c r="T1040" s="10">
        <v>3375</v>
      </c>
      <c r="U1040" s="10">
        <v>0</v>
      </c>
      <c r="V1040" s="10">
        <v>3375</v>
      </c>
      <c r="W1040" s="10">
        <v>732</v>
      </c>
      <c r="X1040" s="10">
        <v>0</v>
      </c>
      <c r="Y1040" s="10">
        <v>4107</v>
      </c>
      <c r="Z1040" s="10">
        <v>0</v>
      </c>
      <c r="AA1040" s="10">
        <v>0</v>
      </c>
      <c r="AB1040" s="10">
        <v>0</v>
      </c>
      <c r="AC1040" s="10">
        <v>0</v>
      </c>
      <c r="AD1040" s="10">
        <v>0</v>
      </c>
      <c r="AE1040" s="10">
        <v>0</v>
      </c>
      <c r="AF1040" s="10">
        <v>0</v>
      </c>
      <c r="AG1040" s="10">
        <v>0</v>
      </c>
      <c r="AH1040" s="10"/>
      <c r="AJ1040" s="24">
        <f t="shared" si="743"/>
        <v>3.1867263629180929E-2</v>
      </c>
      <c r="AK1040" s="24">
        <f t="shared" si="744"/>
        <v>4.8238897396630932E-2</v>
      </c>
      <c r="AL1040" s="24">
        <f t="shared" si="745"/>
        <v>0</v>
      </c>
      <c r="AM1040" s="24">
        <f t="shared" si="746"/>
        <v>8.1643402686331315E-2</v>
      </c>
      <c r="AN1040" s="24">
        <f t="shared" si="747"/>
        <v>2.7214467562110437E-2</v>
      </c>
    </row>
    <row r="1041" spans="1:40" x14ac:dyDescent="0.25">
      <c r="A1041" s="7" t="s">
        <v>2064</v>
      </c>
      <c r="B1041" s="7" t="s">
        <v>2065</v>
      </c>
      <c r="C1041" s="8" t="s">
        <v>167</v>
      </c>
      <c r="D1041" s="9"/>
      <c r="E1041" s="9"/>
      <c r="F1041" s="9"/>
      <c r="G1041" s="10">
        <v>0</v>
      </c>
      <c r="H1041" s="10">
        <v>8480</v>
      </c>
      <c r="I1041" s="10">
        <v>9576</v>
      </c>
      <c r="J1041" s="10">
        <v>4173</v>
      </c>
      <c r="K1041" s="10">
        <v>5130</v>
      </c>
      <c r="L1041" s="10">
        <v>6572</v>
      </c>
      <c r="M1041" s="10">
        <v>8475</v>
      </c>
      <c r="N1041" s="10">
        <v>6087.5</v>
      </c>
      <c r="O1041" s="10">
        <v>8480</v>
      </c>
      <c r="P1041" s="10">
        <v>0</v>
      </c>
      <c r="Q1041" s="10">
        <v>8480</v>
      </c>
      <c r="R1041" s="10">
        <v>9576</v>
      </c>
      <c r="S1041" s="10">
        <v>0</v>
      </c>
      <c r="T1041" s="10">
        <v>9576</v>
      </c>
      <c r="U1041" s="10">
        <v>0</v>
      </c>
      <c r="V1041" s="10">
        <v>9576</v>
      </c>
      <c r="W1041" s="10">
        <v>-1096</v>
      </c>
      <c r="X1041" s="10">
        <v>0</v>
      </c>
      <c r="Y1041" s="10">
        <v>8480</v>
      </c>
      <c r="Z1041" s="10">
        <v>0</v>
      </c>
      <c r="AA1041" s="10">
        <v>0</v>
      </c>
      <c r="AB1041" s="10">
        <v>0</v>
      </c>
      <c r="AC1041" s="10">
        <v>0</v>
      </c>
      <c r="AD1041" s="10">
        <v>0</v>
      </c>
      <c r="AE1041" s="10">
        <v>0</v>
      </c>
      <c r="AF1041" s="10">
        <v>0</v>
      </c>
      <c r="AG1041" s="10">
        <v>0</v>
      </c>
      <c r="AH1041" s="10"/>
      <c r="AJ1041" s="24">
        <f t="shared" si="743"/>
        <v>0.28956177723676202</v>
      </c>
      <c r="AK1041" s="24">
        <f t="shared" si="744"/>
        <v>5.8997050147492625E-4</v>
      </c>
      <c r="AL1041" s="24">
        <f t="shared" si="745"/>
        <v>0</v>
      </c>
      <c r="AM1041" s="24">
        <f t="shared" si="746"/>
        <v>0.29032258064516131</v>
      </c>
      <c r="AN1041" s="24">
        <f t="shared" si="747"/>
        <v>9.6774193548387108E-2</v>
      </c>
    </row>
    <row r="1042" spans="1:40" x14ac:dyDescent="0.25">
      <c r="A1042" s="7" t="s">
        <v>2066</v>
      </c>
      <c r="B1042" s="7" t="s">
        <v>2067</v>
      </c>
      <c r="C1042" s="8" t="s">
        <v>167</v>
      </c>
      <c r="D1042" s="9"/>
      <c r="E1042" s="9"/>
      <c r="F1042" s="9"/>
      <c r="G1042" s="10">
        <v>0</v>
      </c>
      <c r="H1042" s="10">
        <v>3475</v>
      </c>
      <c r="I1042" s="10">
        <v>3689</v>
      </c>
      <c r="J1042" s="10">
        <v>3034</v>
      </c>
      <c r="K1042" s="10">
        <v>3374</v>
      </c>
      <c r="L1042" s="10">
        <v>3432</v>
      </c>
      <c r="M1042" s="10">
        <v>3474</v>
      </c>
      <c r="N1042" s="10">
        <v>3328.5</v>
      </c>
      <c r="O1042" s="10">
        <v>3475</v>
      </c>
      <c r="P1042" s="10">
        <v>0</v>
      </c>
      <c r="Q1042" s="10">
        <v>3475</v>
      </c>
      <c r="R1042" s="10">
        <v>3689</v>
      </c>
      <c r="S1042" s="10">
        <v>0</v>
      </c>
      <c r="T1042" s="10">
        <v>3689</v>
      </c>
      <c r="U1042" s="10">
        <v>0</v>
      </c>
      <c r="V1042" s="10">
        <v>3689</v>
      </c>
      <c r="W1042" s="10">
        <v>-214</v>
      </c>
      <c r="X1042" s="10">
        <v>0</v>
      </c>
      <c r="Y1042" s="10">
        <v>3475</v>
      </c>
      <c r="Z1042" s="10">
        <v>0</v>
      </c>
      <c r="AA1042" s="10">
        <v>0</v>
      </c>
      <c r="AB1042" s="10">
        <v>0</v>
      </c>
      <c r="AC1042" s="10">
        <v>0</v>
      </c>
      <c r="AD1042" s="10">
        <v>0</v>
      </c>
      <c r="AE1042" s="10">
        <v>0</v>
      </c>
      <c r="AF1042" s="10">
        <v>0</v>
      </c>
      <c r="AG1042" s="10">
        <v>0</v>
      </c>
      <c r="AH1042" s="10"/>
      <c r="AJ1042" s="24">
        <f t="shared" si="743"/>
        <v>1.2237762237762238E-2</v>
      </c>
      <c r="AK1042" s="24">
        <f t="shared" si="744"/>
        <v>2.878526194588371E-4</v>
      </c>
      <c r="AL1042" s="24">
        <f t="shared" si="745"/>
        <v>0</v>
      </c>
      <c r="AM1042" s="24">
        <f t="shared" si="746"/>
        <v>1.252913752913753E-2</v>
      </c>
      <c r="AN1042" s="24">
        <f t="shared" si="747"/>
        <v>4.1763791763791769E-3</v>
      </c>
    </row>
    <row r="1043" spans="1:40" x14ac:dyDescent="0.25">
      <c r="A1043" s="7" t="s">
        <v>2068</v>
      </c>
      <c r="B1043" s="7" t="s">
        <v>2069</v>
      </c>
      <c r="C1043" s="8" t="s">
        <v>167</v>
      </c>
      <c r="D1043" s="9"/>
      <c r="E1043" s="9"/>
      <c r="F1043" s="9"/>
      <c r="G1043" s="10">
        <v>0</v>
      </c>
      <c r="H1043" s="10">
        <v>80</v>
      </c>
      <c r="I1043" s="10">
        <v>84</v>
      </c>
      <c r="J1043" s="10">
        <v>96</v>
      </c>
      <c r="K1043" s="10">
        <v>78</v>
      </c>
      <c r="L1043" s="10">
        <v>80</v>
      </c>
      <c r="M1043" s="10">
        <v>82</v>
      </c>
      <c r="N1043" s="10">
        <v>84</v>
      </c>
      <c r="O1043" s="10">
        <v>80</v>
      </c>
      <c r="P1043" s="10">
        <v>0</v>
      </c>
      <c r="Q1043" s="10">
        <v>80</v>
      </c>
      <c r="R1043" s="10">
        <v>84</v>
      </c>
      <c r="S1043" s="10">
        <v>0</v>
      </c>
      <c r="T1043" s="10">
        <v>84</v>
      </c>
      <c r="U1043" s="10">
        <v>0</v>
      </c>
      <c r="V1043" s="10">
        <v>84</v>
      </c>
      <c r="W1043" s="10">
        <v>-4</v>
      </c>
      <c r="X1043" s="10">
        <v>0</v>
      </c>
      <c r="Y1043" s="10">
        <v>80</v>
      </c>
      <c r="Z1043" s="10">
        <v>0</v>
      </c>
      <c r="AA1043" s="10">
        <v>0</v>
      </c>
      <c r="AB1043" s="10">
        <v>0</v>
      </c>
      <c r="AC1043" s="10">
        <v>0</v>
      </c>
      <c r="AD1043" s="10">
        <v>0</v>
      </c>
      <c r="AE1043" s="10">
        <v>0</v>
      </c>
      <c r="AF1043" s="10">
        <v>0</v>
      </c>
      <c r="AG1043" s="10">
        <v>0</v>
      </c>
      <c r="AH1043" s="10"/>
      <c r="AJ1043" s="24">
        <f t="shared" si="743"/>
        <v>2.5000000000000001E-2</v>
      </c>
      <c r="AK1043" s="24">
        <f t="shared" si="744"/>
        <v>-2.4390243902439025E-2</v>
      </c>
      <c r="AL1043" s="24">
        <f t="shared" si="745"/>
        <v>0</v>
      </c>
      <c r="AM1043" s="24">
        <f t="shared" si="746"/>
        <v>0</v>
      </c>
      <c r="AN1043" s="24">
        <f t="shared" si="747"/>
        <v>0</v>
      </c>
    </row>
    <row r="1044" spans="1:40" x14ac:dyDescent="0.25">
      <c r="A1044" s="7" t="s">
        <v>2070</v>
      </c>
      <c r="B1044" s="7" t="s">
        <v>2071</v>
      </c>
      <c r="C1044" s="8" t="s">
        <v>167</v>
      </c>
      <c r="D1044" s="9"/>
      <c r="E1044" s="9"/>
      <c r="F1044" s="9"/>
      <c r="G1044" s="10">
        <v>0</v>
      </c>
      <c r="H1044" s="10">
        <v>525</v>
      </c>
      <c r="I1044" s="10">
        <v>0</v>
      </c>
      <c r="J1044" s="10">
        <v>2295</v>
      </c>
      <c r="K1044" s="10">
        <v>0</v>
      </c>
      <c r="L1044" s="10">
        <v>0</v>
      </c>
      <c r="M1044" s="10">
        <v>0</v>
      </c>
      <c r="N1044" s="10">
        <v>573.75</v>
      </c>
      <c r="O1044" s="10">
        <v>525</v>
      </c>
      <c r="P1044" s="10">
        <v>0</v>
      </c>
      <c r="Q1044" s="10">
        <v>525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10">
        <v>525</v>
      </c>
      <c r="X1044" s="10">
        <v>0</v>
      </c>
      <c r="Y1044" s="10">
        <v>525</v>
      </c>
      <c r="Z1044" s="10">
        <v>0</v>
      </c>
      <c r="AA1044" s="10">
        <v>0</v>
      </c>
      <c r="AB1044" s="10">
        <v>0</v>
      </c>
      <c r="AC1044" s="10">
        <v>0</v>
      </c>
      <c r="AD1044" s="10">
        <v>0</v>
      </c>
      <c r="AE1044" s="10">
        <v>0</v>
      </c>
      <c r="AF1044" s="10">
        <v>0</v>
      </c>
      <c r="AG1044" s="10">
        <v>0</v>
      </c>
      <c r="AH1044" s="10"/>
      <c r="AJ1044" s="24" t="e">
        <f t="shared" si="743"/>
        <v>#DIV/0!</v>
      </c>
      <c r="AK1044" s="24" t="e">
        <f t="shared" si="744"/>
        <v>#DIV/0!</v>
      </c>
      <c r="AL1044" s="24">
        <f t="shared" si="745"/>
        <v>0</v>
      </c>
      <c r="AM1044" s="24" t="e">
        <f t="shared" si="746"/>
        <v>#DIV/0!</v>
      </c>
      <c r="AN1044" s="24" t="e">
        <f t="shared" si="747"/>
        <v>#DIV/0!</v>
      </c>
    </row>
    <row r="1045" spans="1:40" x14ac:dyDescent="0.25">
      <c r="A1045" s="7" t="s">
        <v>2072</v>
      </c>
      <c r="B1045" s="7" t="s">
        <v>2073</v>
      </c>
      <c r="C1045" s="8" t="s">
        <v>167</v>
      </c>
      <c r="D1045" s="9"/>
      <c r="E1045" s="9"/>
      <c r="F1045" s="9"/>
      <c r="G1045" s="10">
        <v>0</v>
      </c>
      <c r="H1045" s="10">
        <v>17323</v>
      </c>
      <c r="I1045" s="10">
        <v>55020</v>
      </c>
      <c r="J1045" s="10">
        <v>17107</v>
      </c>
      <c r="K1045" s="10">
        <v>5355</v>
      </c>
      <c r="L1045" s="10">
        <v>24880</v>
      </c>
      <c r="M1045" s="10">
        <v>25189</v>
      </c>
      <c r="N1045" s="10">
        <v>18132.75</v>
      </c>
      <c r="O1045" s="10">
        <v>17323</v>
      </c>
      <c r="P1045" s="10">
        <v>46851</v>
      </c>
      <c r="Q1045" s="10">
        <v>64174</v>
      </c>
      <c r="R1045" s="10">
        <v>48774</v>
      </c>
      <c r="S1045" s="10">
        <v>10897</v>
      </c>
      <c r="T1045" s="10">
        <v>59671</v>
      </c>
      <c r="U1045" s="10">
        <v>0</v>
      </c>
      <c r="V1045" s="10">
        <v>59671</v>
      </c>
      <c r="W1045" s="10">
        <v>4503</v>
      </c>
      <c r="X1045" s="10">
        <v>0</v>
      </c>
      <c r="Y1045" s="10">
        <v>17323</v>
      </c>
      <c r="Z1045" s="10">
        <v>0</v>
      </c>
      <c r="AA1045" s="10">
        <v>0</v>
      </c>
      <c r="AB1045" s="10">
        <v>0</v>
      </c>
      <c r="AC1045" s="10">
        <v>0</v>
      </c>
      <c r="AD1045" s="10">
        <v>0</v>
      </c>
      <c r="AE1045" s="10">
        <v>0</v>
      </c>
      <c r="AF1045" s="10">
        <v>0</v>
      </c>
      <c r="AG1045" s="10">
        <v>0</v>
      </c>
      <c r="AH1045" s="10"/>
      <c r="AJ1045" s="24">
        <f t="shared" si="743"/>
        <v>1.2419614147909968E-2</v>
      </c>
      <c r="AK1045" s="24">
        <f t="shared" si="744"/>
        <v>-0.31227916947874074</v>
      </c>
      <c r="AL1045" s="24">
        <f t="shared" si="745"/>
        <v>0</v>
      </c>
      <c r="AM1045" s="24">
        <f t="shared" si="746"/>
        <v>-0.30373794212218652</v>
      </c>
      <c r="AN1045" s="24">
        <f t="shared" si="747"/>
        <v>-0.1012459807073955</v>
      </c>
    </row>
    <row r="1046" spans="1:40" x14ac:dyDescent="0.25">
      <c r="A1046" s="7" t="s">
        <v>2074</v>
      </c>
      <c r="B1046" s="7" t="s">
        <v>2075</v>
      </c>
      <c r="C1046" s="8" t="s">
        <v>167</v>
      </c>
      <c r="D1046" s="9"/>
      <c r="E1046" s="9"/>
      <c r="F1046" s="9"/>
      <c r="G1046" s="10">
        <v>0</v>
      </c>
      <c r="H1046" s="10">
        <v>1050</v>
      </c>
      <c r="I1046" s="10">
        <v>6361</v>
      </c>
      <c r="J1046" s="10">
        <v>403</v>
      </c>
      <c r="K1046" s="10">
        <v>0</v>
      </c>
      <c r="L1046" s="10">
        <v>3458</v>
      </c>
      <c r="M1046" s="10">
        <v>711</v>
      </c>
      <c r="N1046" s="10">
        <v>1143</v>
      </c>
      <c r="O1046" s="10">
        <v>1050</v>
      </c>
      <c r="P1046" s="10">
        <v>0</v>
      </c>
      <c r="Q1046" s="10">
        <v>1050</v>
      </c>
      <c r="R1046" s="10">
        <v>101</v>
      </c>
      <c r="S1046" s="10">
        <v>6260</v>
      </c>
      <c r="T1046" s="10">
        <v>6361</v>
      </c>
      <c r="U1046" s="10">
        <v>0</v>
      </c>
      <c r="V1046" s="10">
        <v>6361</v>
      </c>
      <c r="W1046" s="10">
        <v>-5311</v>
      </c>
      <c r="X1046" s="10">
        <v>0</v>
      </c>
      <c r="Y1046" s="10">
        <v>1050</v>
      </c>
      <c r="Z1046" s="10">
        <v>0</v>
      </c>
      <c r="AA1046" s="10">
        <v>0</v>
      </c>
      <c r="AB1046" s="10">
        <v>0</v>
      </c>
      <c r="AC1046" s="10">
        <v>0</v>
      </c>
      <c r="AD1046" s="10">
        <v>0</v>
      </c>
      <c r="AE1046" s="10">
        <v>0</v>
      </c>
      <c r="AF1046" s="10">
        <v>0</v>
      </c>
      <c r="AG1046" s="10">
        <v>0</v>
      </c>
      <c r="AH1046" s="10"/>
      <c r="AJ1046" s="24">
        <f t="shared" si="743"/>
        <v>-0.79438982070561015</v>
      </c>
      <c r="AK1046" s="24">
        <f t="shared" si="744"/>
        <v>0.47679324894514769</v>
      </c>
      <c r="AL1046" s="24">
        <f t="shared" si="745"/>
        <v>0</v>
      </c>
      <c r="AM1046" s="24">
        <f t="shared" si="746"/>
        <v>-0.69635627530364375</v>
      </c>
      <c r="AN1046" s="24">
        <f t="shared" si="747"/>
        <v>-0.23211875843454791</v>
      </c>
    </row>
    <row r="1047" spans="1:40" x14ac:dyDescent="0.25">
      <c r="A1047" s="7" t="s">
        <v>2076</v>
      </c>
      <c r="B1047" s="7" t="s">
        <v>2077</v>
      </c>
      <c r="C1047" s="8" t="s">
        <v>167</v>
      </c>
      <c r="D1047" s="9"/>
      <c r="E1047" s="9"/>
      <c r="F1047" s="9"/>
      <c r="G1047" s="10">
        <v>0</v>
      </c>
      <c r="H1047" s="10">
        <v>92914</v>
      </c>
      <c r="I1047" s="10">
        <v>77337</v>
      </c>
      <c r="J1047" s="10">
        <v>43387</v>
      </c>
      <c r="K1047" s="10">
        <v>28761</v>
      </c>
      <c r="L1047" s="10">
        <v>140045</v>
      </c>
      <c r="M1047" s="10">
        <v>105862</v>
      </c>
      <c r="N1047" s="10">
        <v>79513.75</v>
      </c>
      <c r="O1047" s="10">
        <v>92914</v>
      </c>
      <c r="P1047" s="10">
        <v>0</v>
      </c>
      <c r="Q1047" s="10">
        <v>92914</v>
      </c>
      <c r="R1047" s="10">
        <v>77514</v>
      </c>
      <c r="S1047" s="10">
        <v>12606</v>
      </c>
      <c r="T1047" s="10">
        <v>90120</v>
      </c>
      <c r="U1047" s="10">
        <v>0</v>
      </c>
      <c r="V1047" s="10">
        <v>90120</v>
      </c>
      <c r="W1047" s="10">
        <v>2794</v>
      </c>
      <c r="X1047" s="10">
        <v>0</v>
      </c>
      <c r="Y1047" s="10">
        <v>92914</v>
      </c>
      <c r="Z1047" s="10">
        <v>0</v>
      </c>
      <c r="AA1047" s="10">
        <v>0</v>
      </c>
      <c r="AB1047" s="10">
        <v>0</v>
      </c>
      <c r="AC1047" s="10">
        <v>0</v>
      </c>
      <c r="AD1047" s="10">
        <v>0</v>
      </c>
      <c r="AE1047" s="10">
        <v>0</v>
      </c>
      <c r="AF1047" s="10">
        <v>0</v>
      </c>
      <c r="AG1047" s="10">
        <v>0</v>
      </c>
      <c r="AH1047" s="10"/>
      <c r="AJ1047" s="24">
        <f t="shared" si="743"/>
        <v>-0.24408582955478597</v>
      </c>
      <c r="AK1047" s="24">
        <f t="shared" si="744"/>
        <v>-0.12231017740076704</v>
      </c>
      <c r="AL1047" s="24">
        <f t="shared" si="745"/>
        <v>0</v>
      </c>
      <c r="AM1047" s="24">
        <f t="shared" si="746"/>
        <v>-0.33654182584169373</v>
      </c>
      <c r="AN1047" s="24">
        <f t="shared" si="747"/>
        <v>-0.11218060861389791</v>
      </c>
    </row>
    <row r="1048" spans="1:40" x14ac:dyDescent="0.25">
      <c r="A1048" s="7" t="s">
        <v>2078</v>
      </c>
      <c r="B1048" s="7" t="s">
        <v>2079</v>
      </c>
      <c r="C1048" s="8" t="s">
        <v>167</v>
      </c>
      <c r="D1048" s="9"/>
      <c r="E1048" s="9"/>
      <c r="F1048" s="9"/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10">
        <v>0</v>
      </c>
      <c r="X1048" s="10">
        <v>0</v>
      </c>
      <c r="Y1048" s="10">
        <v>0</v>
      </c>
      <c r="Z1048" s="10">
        <v>0</v>
      </c>
      <c r="AA1048" s="10">
        <v>0</v>
      </c>
      <c r="AB1048" s="10">
        <v>0</v>
      </c>
      <c r="AC1048" s="10">
        <v>0</v>
      </c>
      <c r="AD1048" s="10">
        <v>0</v>
      </c>
      <c r="AE1048" s="10">
        <v>0</v>
      </c>
      <c r="AF1048" s="10">
        <v>0</v>
      </c>
      <c r="AG1048" s="10">
        <v>0</v>
      </c>
      <c r="AH1048" s="10"/>
      <c r="AL1048" s="24"/>
    </row>
    <row r="1049" spans="1:40" x14ac:dyDescent="0.25">
      <c r="A1049" s="7" t="s">
        <v>2080</v>
      </c>
      <c r="B1049" s="7" t="s">
        <v>2081</v>
      </c>
      <c r="C1049" s="8" t="s">
        <v>167</v>
      </c>
      <c r="D1049" s="9"/>
      <c r="E1049" s="9"/>
      <c r="F1049" s="9"/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0</v>
      </c>
      <c r="AC1049" s="10">
        <v>0</v>
      </c>
      <c r="AD1049" s="10">
        <v>0</v>
      </c>
      <c r="AE1049" s="10">
        <v>0</v>
      </c>
      <c r="AF1049" s="10">
        <v>0</v>
      </c>
      <c r="AG1049" s="10">
        <v>0</v>
      </c>
      <c r="AH1049" s="10"/>
      <c r="AL1049" s="24"/>
    </row>
    <row r="1050" spans="1:40" x14ac:dyDescent="0.25">
      <c r="A1050" s="7" t="s">
        <v>2082</v>
      </c>
      <c r="B1050" s="7" t="s">
        <v>2083</v>
      </c>
      <c r="C1050" s="8" t="s">
        <v>167</v>
      </c>
      <c r="D1050" s="9"/>
      <c r="E1050" s="9"/>
      <c r="F1050" s="9"/>
      <c r="G1050" s="10">
        <v>0</v>
      </c>
      <c r="H1050" s="10">
        <v>63238</v>
      </c>
      <c r="I1050" s="10">
        <v>39129</v>
      </c>
      <c r="J1050" s="10">
        <v>54791</v>
      </c>
      <c r="K1050" s="10">
        <v>52804</v>
      </c>
      <c r="L1050" s="10">
        <v>51484</v>
      </c>
      <c r="M1050" s="10">
        <v>56327</v>
      </c>
      <c r="N1050" s="10">
        <v>53851.5</v>
      </c>
      <c r="O1050" s="10">
        <v>59542</v>
      </c>
      <c r="P1050" s="10">
        <v>0</v>
      </c>
      <c r="Q1050" s="10">
        <v>59542</v>
      </c>
      <c r="R1050" s="10">
        <v>43210</v>
      </c>
      <c r="S1050" s="10">
        <v>0</v>
      </c>
      <c r="T1050" s="10">
        <v>43210</v>
      </c>
      <c r="U1050" s="10">
        <v>0</v>
      </c>
      <c r="V1050" s="10">
        <v>43210</v>
      </c>
      <c r="W1050" s="10">
        <v>16332</v>
      </c>
      <c r="X1050" s="10">
        <v>0</v>
      </c>
      <c r="Y1050" s="10">
        <v>63238</v>
      </c>
      <c r="Z1050" s="10">
        <v>0</v>
      </c>
      <c r="AA1050" s="10">
        <v>0</v>
      </c>
      <c r="AB1050" s="10">
        <v>0</v>
      </c>
      <c r="AC1050" s="10">
        <v>0</v>
      </c>
      <c r="AD1050" s="10">
        <v>0</v>
      </c>
      <c r="AE1050" s="10">
        <v>0</v>
      </c>
      <c r="AF1050" s="10">
        <v>0</v>
      </c>
      <c r="AG1050" s="10">
        <v>3696</v>
      </c>
      <c r="AH1050" s="10"/>
      <c r="AJ1050" s="24">
        <f t="shared" ref="AJ1050:AJ1052" si="748">(M1050-L1050)/L1050</f>
        <v>9.4068059979799543E-2</v>
      </c>
      <c r="AK1050" s="24">
        <f t="shared" ref="AK1050:AK1052" si="749">(O1050-M1050)/M1050</f>
        <v>5.7077422905533755E-2</v>
      </c>
      <c r="AL1050" s="24">
        <f t="shared" ref="AL1050:AL1052" si="750">AG1050/O1050</f>
        <v>6.2073830237479428E-2</v>
      </c>
      <c r="AM1050" s="24">
        <f t="shared" ref="AM1050:AM1052" si="751">(Y1050-L1050)/L1050</f>
        <v>0.22830393908787197</v>
      </c>
      <c r="AN1050" s="24">
        <f t="shared" ref="AN1050:AN1052" si="752">AM1050/3</f>
        <v>7.6101313029290657E-2</v>
      </c>
    </row>
    <row r="1051" spans="1:40" x14ac:dyDescent="0.25">
      <c r="A1051" s="7" t="s">
        <v>2084</v>
      </c>
      <c r="B1051" s="7" t="s">
        <v>2085</v>
      </c>
      <c r="C1051" s="8" t="s">
        <v>167</v>
      </c>
      <c r="D1051" s="9"/>
      <c r="E1051" s="9"/>
      <c r="F1051" s="9"/>
      <c r="G1051" s="10">
        <v>0</v>
      </c>
      <c r="H1051" s="10">
        <v>100000</v>
      </c>
      <c r="I1051" s="10">
        <v>100000</v>
      </c>
      <c r="J1051" s="10">
        <v>100000</v>
      </c>
      <c r="K1051" s="10">
        <v>100000</v>
      </c>
      <c r="L1051" s="10">
        <v>100000</v>
      </c>
      <c r="M1051" s="10">
        <v>100000</v>
      </c>
      <c r="N1051" s="10">
        <v>100000</v>
      </c>
      <c r="O1051" s="10">
        <v>100000</v>
      </c>
      <c r="P1051" s="10">
        <v>0</v>
      </c>
      <c r="Q1051" s="10">
        <v>100000</v>
      </c>
      <c r="R1051" s="10">
        <v>100000</v>
      </c>
      <c r="S1051" s="10">
        <v>0</v>
      </c>
      <c r="T1051" s="10">
        <v>100000</v>
      </c>
      <c r="U1051" s="10">
        <v>0</v>
      </c>
      <c r="V1051" s="10">
        <v>100000</v>
      </c>
      <c r="W1051" s="10">
        <v>0</v>
      </c>
      <c r="X1051" s="10">
        <v>0</v>
      </c>
      <c r="Y1051" s="10">
        <v>100000</v>
      </c>
      <c r="Z1051" s="10">
        <v>0</v>
      </c>
      <c r="AA1051" s="10">
        <v>0</v>
      </c>
      <c r="AB1051" s="10">
        <v>0</v>
      </c>
      <c r="AC1051" s="10">
        <v>0</v>
      </c>
      <c r="AD1051" s="10">
        <v>0</v>
      </c>
      <c r="AE1051" s="10">
        <v>0</v>
      </c>
      <c r="AF1051" s="10">
        <v>0</v>
      </c>
      <c r="AG1051" s="10">
        <v>0</v>
      </c>
      <c r="AH1051" s="10"/>
      <c r="AJ1051" s="24">
        <f t="shared" si="748"/>
        <v>0</v>
      </c>
      <c r="AK1051" s="24">
        <f t="shared" si="749"/>
        <v>0</v>
      </c>
      <c r="AL1051" s="24">
        <f t="shared" si="750"/>
        <v>0</v>
      </c>
      <c r="AM1051" s="24">
        <f t="shared" si="751"/>
        <v>0</v>
      </c>
      <c r="AN1051" s="24">
        <f t="shared" si="752"/>
        <v>0</v>
      </c>
    </row>
    <row r="1052" spans="1:40" x14ac:dyDescent="0.25">
      <c r="A1052" s="7" t="s">
        <v>2086</v>
      </c>
      <c r="B1052" s="7" t="s">
        <v>2087</v>
      </c>
      <c r="C1052" s="8" t="s">
        <v>167</v>
      </c>
      <c r="D1052" s="9"/>
      <c r="E1052" s="9"/>
      <c r="F1052" s="9"/>
      <c r="G1052" s="10">
        <v>0</v>
      </c>
      <c r="H1052" s="10">
        <v>50000</v>
      </c>
      <c r="I1052" s="10">
        <v>0</v>
      </c>
      <c r="J1052" s="10">
        <v>75000</v>
      </c>
      <c r="K1052" s="10">
        <v>0</v>
      </c>
      <c r="L1052" s="10">
        <v>0</v>
      </c>
      <c r="M1052" s="10">
        <v>0</v>
      </c>
      <c r="N1052" s="10">
        <v>18750</v>
      </c>
      <c r="O1052" s="10">
        <v>50000</v>
      </c>
      <c r="P1052" s="10">
        <v>-46851</v>
      </c>
      <c r="Q1052" s="10">
        <v>3149</v>
      </c>
      <c r="R1052" s="10">
        <v>0</v>
      </c>
      <c r="S1052" s="10">
        <v>0</v>
      </c>
      <c r="T1052" s="10">
        <v>0</v>
      </c>
      <c r="U1052" s="10">
        <v>0</v>
      </c>
      <c r="V1052" s="10">
        <v>0</v>
      </c>
      <c r="W1052" s="10">
        <v>3149</v>
      </c>
      <c r="X1052" s="10">
        <v>0</v>
      </c>
      <c r="Y1052" s="10">
        <v>50000</v>
      </c>
      <c r="Z1052" s="10">
        <v>0</v>
      </c>
      <c r="AA1052" s="10">
        <v>0</v>
      </c>
      <c r="AB1052" s="10">
        <v>0</v>
      </c>
      <c r="AC1052" s="10">
        <v>0</v>
      </c>
      <c r="AD1052" s="10">
        <v>0</v>
      </c>
      <c r="AE1052" s="10">
        <v>0</v>
      </c>
      <c r="AF1052" s="10">
        <v>0</v>
      </c>
      <c r="AG1052" s="10">
        <v>0</v>
      </c>
      <c r="AH1052" s="10"/>
      <c r="AJ1052" s="24" t="e">
        <f t="shared" si="748"/>
        <v>#DIV/0!</v>
      </c>
      <c r="AK1052" s="24" t="e">
        <f t="shared" si="749"/>
        <v>#DIV/0!</v>
      </c>
      <c r="AL1052" s="24">
        <f t="shared" si="750"/>
        <v>0</v>
      </c>
      <c r="AM1052" s="24" t="e">
        <f t="shared" si="751"/>
        <v>#DIV/0!</v>
      </c>
      <c r="AN1052" s="24" t="e">
        <f t="shared" si="752"/>
        <v>#DIV/0!</v>
      </c>
    </row>
    <row r="1053" spans="1:40" x14ac:dyDescent="0.25">
      <c r="A1053" s="7" t="s">
        <v>2088</v>
      </c>
      <c r="B1053" s="7" t="s">
        <v>2089</v>
      </c>
      <c r="C1053" s="8" t="s">
        <v>324</v>
      </c>
      <c r="D1053" s="9"/>
      <c r="E1053" s="9"/>
      <c r="F1053" s="9"/>
      <c r="G1053" s="10">
        <v>0</v>
      </c>
      <c r="H1053" s="10">
        <v>0</v>
      </c>
      <c r="I1053" s="10">
        <v>5000</v>
      </c>
      <c r="J1053" s="10">
        <v>700</v>
      </c>
      <c r="K1053" s="10">
        <v>0</v>
      </c>
      <c r="L1053" s="10">
        <v>1000</v>
      </c>
      <c r="M1053" s="10">
        <v>2000</v>
      </c>
      <c r="N1053" s="10">
        <v>925</v>
      </c>
      <c r="O1053" s="10">
        <v>0</v>
      </c>
      <c r="P1053" s="10">
        <v>0</v>
      </c>
      <c r="Q1053" s="10">
        <v>0</v>
      </c>
      <c r="R1053" s="10">
        <v>5000</v>
      </c>
      <c r="S1053" s="10">
        <v>0</v>
      </c>
      <c r="T1053" s="10">
        <v>5000</v>
      </c>
      <c r="U1053" s="10">
        <v>0</v>
      </c>
      <c r="V1053" s="10">
        <v>5000</v>
      </c>
      <c r="W1053" s="10">
        <v>-5000</v>
      </c>
      <c r="X1053" s="10" t="s">
        <v>2090</v>
      </c>
      <c r="Y1053" s="10">
        <v>0</v>
      </c>
      <c r="Z1053" s="10">
        <v>0</v>
      </c>
      <c r="AA1053" s="10">
        <v>0</v>
      </c>
      <c r="AB1053" s="10">
        <v>0</v>
      </c>
      <c r="AC1053" s="10">
        <v>0</v>
      </c>
      <c r="AD1053" s="10">
        <v>0</v>
      </c>
      <c r="AE1053" s="10">
        <v>0</v>
      </c>
      <c r="AF1053" s="10">
        <v>0</v>
      </c>
      <c r="AG1053" s="10">
        <v>0</v>
      </c>
      <c r="AH1053" s="10"/>
      <c r="AL1053" s="24"/>
    </row>
    <row r="1054" spans="1:40" x14ac:dyDescent="0.25">
      <c r="A1054" s="7" t="s">
        <v>2091</v>
      </c>
      <c r="B1054" s="7" t="s">
        <v>2092</v>
      </c>
      <c r="C1054" s="8" t="s">
        <v>324</v>
      </c>
      <c r="D1054" s="9"/>
      <c r="E1054" s="9"/>
      <c r="F1054" s="9"/>
      <c r="G1054" s="10">
        <v>0</v>
      </c>
      <c r="H1054" s="10">
        <v>1500</v>
      </c>
      <c r="I1054" s="10">
        <v>1176</v>
      </c>
      <c r="J1054" s="10">
        <v>810</v>
      </c>
      <c r="K1054" s="10">
        <v>1398</v>
      </c>
      <c r="L1054" s="10">
        <v>1118</v>
      </c>
      <c r="M1054" s="10">
        <v>1160</v>
      </c>
      <c r="N1054" s="10">
        <v>1121.5</v>
      </c>
      <c r="O1054" s="10">
        <v>2550</v>
      </c>
      <c r="P1054" s="10">
        <v>0</v>
      </c>
      <c r="Q1054" s="10">
        <v>2550</v>
      </c>
      <c r="R1054" s="10">
        <v>1176</v>
      </c>
      <c r="S1054" s="10">
        <v>0</v>
      </c>
      <c r="T1054" s="10">
        <v>1176</v>
      </c>
      <c r="U1054" s="10">
        <v>0</v>
      </c>
      <c r="V1054" s="10">
        <v>1176</v>
      </c>
      <c r="W1054" s="10">
        <v>1374</v>
      </c>
      <c r="X1054" s="10">
        <v>0</v>
      </c>
      <c r="Y1054" s="10">
        <v>1500</v>
      </c>
      <c r="Z1054" s="10">
        <v>0</v>
      </c>
      <c r="AA1054" s="10">
        <v>0</v>
      </c>
      <c r="AB1054" s="10">
        <v>0</v>
      </c>
      <c r="AC1054" s="10">
        <v>0</v>
      </c>
      <c r="AD1054" s="10">
        <v>0</v>
      </c>
      <c r="AE1054" s="10">
        <v>0</v>
      </c>
      <c r="AF1054" s="10">
        <v>0</v>
      </c>
      <c r="AG1054" s="10">
        <v>-1050</v>
      </c>
      <c r="AH1054" s="10"/>
      <c r="AJ1054" s="24">
        <f t="shared" ref="AJ1054" si="753">(M1054-L1054)/L1054</f>
        <v>3.7567084078711989E-2</v>
      </c>
      <c r="AK1054" s="24">
        <f t="shared" ref="AK1054" si="754">(O1054-M1054)/M1054</f>
        <v>1.1982758620689655</v>
      </c>
      <c r="AL1054" s="24">
        <f t="shared" ref="AL1054" si="755">AG1054/O1054</f>
        <v>-0.41176470588235292</v>
      </c>
      <c r="AM1054" s="24">
        <f t="shared" ref="AM1054" si="756">(Y1054-L1054)/L1054</f>
        <v>0.34168157423971379</v>
      </c>
      <c r="AN1054" s="24">
        <f t="shared" ref="AN1054" si="757">AM1054/3</f>
        <v>0.1138938580799046</v>
      </c>
    </row>
    <row r="1055" spans="1:40" x14ac:dyDescent="0.25">
      <c r="A1055" s="7" t="s">
        <v>2093</v>
      </c>
      <c r="B1055" s="7" t="s">
        <v>2094</v>
      </c>
      <c r="C1055" s="8" t="s">
        <v>324</v>
      </c>
      <c r="D1055" s="9"/>
      <c r="E1055" s="9"/>
      <c r="F1055" s="9"/>
      <c r="G1055" s="10">
        <v>0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0</v>
      </c>
      <c r="Y1055" s="10">
        <v>0</v>
      </c>
      <c r="Z1055" s="10">
        <v>0</v>
      </c>
      <c r="AA1055" s="10">
        <v>0</v>
      </c>
      <c r="AB1055" s="10">
        <v>0</v>
      </c>
      <c r="AC1055" s="10">
        <v>0</v>
      </c>
      <c r="AD1055" s="10">
        <v>0</v>
      </c>
      <c r="AE1055" s="10">
        <v>0</v>
      </c>
      <c r="AF1055" s="10">
        <v>0</v>
      </c>
      <c r="AG1055" s="10">
        <v>0</v>
      </c>
      <c r="AH1055" s="10"/>
      <c r="AL1055" s="24"/>
    </row>
    <row r="1056" spans="1:40" x14ac:dyDescent="0.25">
      <c r="A1056" s="12" t="s">
        <v>2095</v>
      </c>
      <c r="B1056" s="13" t="s">
        <v>286</v>
      </c>
      <c r="C1056" s="13"/>
      <c r="D1056" s="14">
        <v>0</v>
      </c>
      <c r="E1056" s="14">
        <v>0</v>
      </c>
      <c r="F1056" s="14">
        <v>0</v>
      </c>
      <c r="G1056" s="14">
        <v>0</v>
      </c>
      <c r="H1056" s="14">
        <v>1492538</v>
      </c>
      <c r="I1056" s="14">
        <v>1216892</v>
      </c>
      <c r="J1056" s="14">
        <v>939719</v>
      </c>
      <c r="K1056" s="14">
        <v>1102572</v>
      </c>
      <c r="L1056" s="14">
        <v>1317230</v>
      </c>
      <c r="M1056" s="14">
        <v>1325102</v>
      </c>
      <c r="N1056" s="14">
        <v>1171155.75</v>
      </c>
      <c r="O1056" s="14">
        <v>1369310</v>
      </c>
      <c r="P1056" s="14">
        <v>0</v>
      </c>
      <c r="Q1056" s="14">
        <v>1369310</v>
      </c>
      <c r="R1056" s="14">
        <v>1256268</v>
      </c>
      <c r="S1056" s="14">
        <v>49636</v>
      </c>
      <c r="T1056" s="14">
        <v>1305904</v>
      </c>
      <c r="U1056" s="14">
        <v>0</v>
      </c>
      <c r="V1056" s="14">
        <v>1305904</v>
      </c>
      <c r="W1056" s="14">
        <v>63406</v>
      </c>
      <c r="X1056" s="14">
        <v>0</v>
      </c>
      <c r="Y1056" s="14">
        <v>1492538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  <c r="AG1056" s="14">
        <v>123228</v>
      </c>
      <c r="AH1056" s="14">
        <v>0</v>
      </c>
      <c r="AJ1056" s="24">
        <f t="shared" ref="AJ1056:AJ1058" si="758">(M1056-L1056)/L1056</f>
        <v>5.9761772811126376E-3</v>
      </c>
      <c r="AK1056" s="24">
        <f t="shared" ref="AK1056:AK1058" si="759">(O1056-M1056)/M1056</f>
        <v>3.3361960060433085E-2</v>
      </c>
      <c r="AL1056" s="24">
        <f t="shared" ref="AL1056:AL1058" si="760">AG1056/O1056</f>
        <v>8.9992770081281814E-2</v>
      </c>
      <c r="AM1056" s="24">
        <f t="shared" ref="AM1056:AM1058" si="761">(Y1056-L1056)/L1056</f>
        <v>0.13308837484721728</v>
      </c>
      <c r="AN1056" s="24">
        <f t="shared" ref="AN1056:AN1058" si="762">AM1056/3</f>
        <v>4.436279161573909E-2</v>
      </c>
    </row>
    <row r="1057" spans="1:40" ht="15.75" thickBot="1" x14ac:dyDescent="0.3">
      <c r="A1057" s="15" t="s">
        <v>2096</v>
      </c>
      <c r="B1057" s="16" t="s">
        <v>2097</v>
      </c>
      <c r="C1057" s="16"/>
      <c r="D1057" s="17">
        <v>0</v>
      </c>
      <c r="E1057" s="17">
        <v>0</v>
      </c>
      <c r="F1057" s="17">
        <v>0</v>
      </c>
      <c r="G1057" s="17">
        <v>0</v>
      </c>
      <c r="H1057" s="17">
        <v>1492538</v>
      </c>
      <c r="I1057" s="17">
        <v>1216892</v>
      </c>
      <c r="J1057" s="17">
        <v>939719</v>
      </c>
      <c r="K1057" s="17">
        <v>1102572</v>
      </c>
      <c r="L1057" s="17">
        <v>1317230</v>
      </c>
      <c r="M1057" s="17">
        <v>1325102</v>
      </c>
      <c r="N1057" s="17">
        <v>1171155.75</v>
      </c>
      <c r="O1057" s="17">
        <v>1369310</v>
      </c>
      <c r="P1057" s="17">
        <v>0</v>
      </c>
      <c r="Q1057" s="17">
        <v>1369310</v>
      </c>
      <c r="R1057" s="17">
        <v>1256268</v>
      </c>
      <c r="S1057" s="17">
        <v>49636</v>
      </c>
      <c r="T1057" s="17">
        <v>1305904</v>
      </c>
      <c r="U1057" s="17">
        <v>0</v>
      </c>
      <c r="V1057" s="17">
        <v>1305904</v>
      </c>
      <c r="W1057" s="17">
        <v>63406</v>
      </c>
      <c r="X1057" s="17">
        <v>0</v>
      </c>
      <c r="Y1057" s="17">
        <v>1492538</v>
      </c>
      <c r="Z1057" s="17">
        <v>0</v>
      </c>
      <c r="AA1057" s="17">
        <v>0</v>
      </c>
      <c r="AB1057" s="17">
        <v>0</v>
      </c>
      <c r="AC1057" s="17">
        <v>0</v>
      </c>
      <c r="AD1057" s="17">
        <v>0</v>
      </c>
      <c r="AE1057" s="17">
        <v>0</v>
      </c>
      <c r="AF1057" s="17">
        <v>0</v>
      </c>
      <c r="AG1057" s="17">
        <v>123228</v>
      </c>
      <c r="AH1057" s="17">
        <v>0</v>
      </c>
      <c r="AJ1057" s="24">
        <f t="shared" si="758"/>
        <v>5.9761772811126376E-3</v>
      </c>
      <c r="AK1057" s="24">
        <f t="shared" si="759"/>
        <v>3.3361960060433085E-2</v>
      </c>
      <c r="AL1057" s="24">
        <f t="shared" si="760"/>
        <v>8.9992770081281814E-2</v>
      </c>
      <c r="AM1057" s="24">
        <f t="shared" si="761"/>
        <v>0.13308837484721728</v>
      </c>
      <c r="AN1057" s="24">
        <f t="shared" si="762"/>
        <v>4.436279161573909E-2</v>
      </c>
    </row>
    <row r="1058" spans="1:40" ht="15.75" thickTop="1" x14ac:dyDescent="0.25">
      <c r="A1058" s="7" t="s">
        <v>2098</v>
      </c>
      <c r="B1058" s="7" t="s">
        <v>2099</v>
      </c>
      <c r="C1058" s="8" t="s">
        <v>361</v>
      </c>
      <c r="D1058" s="9"/>
      <c r="E1058" s="9"/>
      <c r="F1058" s="9"/>
      <c r="G1058" s="10">
        <v>0</v>
      </c>
      <c r="H1058" s="10">
        <v>109643</v>
      </c>
      <c r="I1058" s="10">
        <v>57800</v>
      </c>
      <c r="J1058" s="10">
        <v>36027</v>
      </c>
      <c r="K1058" s="10">
        <v>41158</v>
      </c>
      <c r="L1058" s="10">
        <v>39502</v>
      </c>
      <c r="M1058" s="10">
        <v>50446</v>
      </c>
      <c r="N1058" s="10">
        <v>41783.25</v>
      </c>
      <c r="O1058" s="10">
        <v>58657</v>
      </c>
      <c r="P1058" s="10">
        <v>0</v>
      </c>
      <c r="Q1058" s="10">
        <v>58657</v>
      </c>
      <c r="R1058" s="10">
        <v>57800</v>
      </c>
      <c r="S1058" s="10">
        <v>0</v>
      </c>
      <c r="T1058" s="10">
        <v>57800</v>
      </c>
      <c r="U1058" s="10">
        <v>0</v>
      </c>
      <c r="V1058" s="10">
        <v>57800</v>
      </c>
      <c r="W1058" s="10">
        <v>857</v>
      </c>
      <c r="X1058" s="10" t="s">
        <v>2100</v>
      </c>
      <c r="Y1058" s="10">
        <v>109643</v>
      </c>
      <c r="Z1058" s="10">
        <v>0</v>
      </c>
      <c r="AA1058" s="10">
        <v>0</v>
      </c>
      <c r="AB1058" s="10">
        <v>0</v>
      </c>
      <c r="AC1058" s="10">
        <v>0</v>
      </c>
      <c r="AD1058" s="10">
        <v>0</v>
      </c>
      <c r="AE1058" s="10">
        <v>0</v>
      </c>
      <c r="AF1058" s="10">
        <v>0</v>
      </c>
      <c r="AG1058" s="10">
        <v>50986</v>
      </c>
      <c r="AH1058" s="10"/>
      <c r="AJ1058" s="24">
        <f t="shared" si="758"/>
        <v>0.27704926332843904</v>
      </c>
      <c r="AK1058" s="24">
        <f t="shared" si="759"/>
        <v>0.16276810847242595</v>
      </c>
      <c r="AL1058" s="24">
        <f t="shared" si="760"/>
        <v>0.86922276966091006</v>
      </c>
      <c r="AM1058" s="24">
        <f t="shared" si="761"/>
        <v>1.7756316135891854</v>
      </c>
      <c r="AN1058" s="24">
        <f t="shared" si="762"/>
        <v>0.59187720452972847</v>
      </c>
    </row>
    <row r="1059" spans="1:40" x14ac:dyDescent="0.25">
      <c r="A1059" s="7" t="s">
        <v>2101</v>
      </c>
      <c r="B1059" s="7" t="s">
        <v>2102</v>
      </c>
      <c r="C1059" s="8" t="s">
        <v>361</v>
      </c>
      <c r="D1059" s="9"/>
      <c r="E1059" s="9"/>
      <c r="F1059" s="9"/>
      <c r="G1059" s="10">
        <v>0</v>
      </c>
      <c r="H1059" s="10">
        <v>0</v>
      </c>
      <c r="I1059" s="10">
        <v>0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10">
        <v>0</v>
      </c>
      <c r="W1059" s="10">
        <v>0</v>
      </c>
      <c r="X1059" s="10">
        <v>0</v>
      </c>
      <c r="Y1059" s="10">
        <v>0</v>
      </c>
      <c r="Z1059" s="10">
        <v>0</v>
      </c>
      <c r="AA1059" s="10">
        <v>0</v>
      </c>
      <c r="AB1059" s="10">
        <v>0</v>
      </c>
      <c r="AC1059" s="10">
        <v>0</v>
      </c>
      <c r="AD1059" s="10">
        <v>0</v>
      </c>
      <c r="AE1059" s="10">
        <v>0</v>
      </c>
      <c r="AF1059" s="10">
        <v>0</v>
      </c>
      <c r="AG1059" s="10">
        <v>0</v>
      </c>
      <c r="AH1059" s="10"/>
      <c r="AL1059" s="24"/>
    </row>
    <row r="1060" spans="1:40" x14ac:dyDescent="0.25">
      <c r="A1060" s="7" t="s">
        <v>2103</v>
      </c>
      <c r="B1060" s="7" t="s">
        <v>2104</v>
      </c>
      <c r="C1060" s="8" t="s">
        <v>361</v>
      </c>
      <c r="D1060" s="9"/>
      <c r="E1060" s="9"/>
      <c r="F1060" s="9"/>
      <c r="G1060" s="10">
        <v>0</v>
      </c>
      <c r="H1060" s="10">
        <v>571</v>
      </c>
      <c r="I1060" s="10">
        <v>474</v>
      </c>
      <c r="J1060" s="10">
        <v>375</v>
      </c>
      <c r="K1060" s="10">
        <v>379</v>
      </c>
      <c r="L1060" s="10">
        <v>312</v>
      </c>
      <c r="M1060" s="10">
        <v>481</v>
      </c>
      <c r="N1060" s="10">
        <v>386.75</v>
      </c>
      <c r="O1060" s="10">
        <v>465</v>
      </c>
      <c r="P1060" s="10">
        <v>0</v>
      </c>
      <c r="Q1060" s="10">
        <v>465</v>
      </c>
      <c r="R1060" s="10">
        <v>474</v>
      </c>
      <c r="S1060" s="10">
        <v>0</v>
      </c>
      <c r="T1060" s="10">
        <v>474</v>
      </c>
      <c r="U1060" s="10">
        <v>0</v>
      </c>
      <c r="V1060" s="10">
        <v>474</v>
      </c>
      <c r="W1060" s="10">
        <v>-9</v>
      </c>
      <c r="X1060" s="10">
        <v>0</v>
      </c>
      <c r="Y1060" s="10">
        <v>571</v>
      </c>
      <c r="Z1060" s="10">
        <v>0</v>
      </c>
      <c r="AA1060" s="10">
        <v>0</v>
      </c>
      <c r="AB1060" s="10">
        <v>0</v>
      </c>
      <c r="AC1060" s="10">
        <v>0</v>
      </c>
      <c r="AD1060" s="10">
        <v>0</v>
      </c>
      <c r="AE1060" s="10">
        <v>0</v>
      </c>
      <c r="AF1060" s="10">
        <v>0</v>
      </c>
      <c r="AG1060" s="10">
        <v>106</v>
      </c>
      <c r="AH1060" s="10"/>
      <c r="AJ1060" s="24">
        <f t="shared" ref="AJ1060" si="763">(M1060-L1060)/L1060</f>
        <v>0.54166666666666663</v>
      </c>
      <c r="AK1060" s="24">
        <f t="shared" ref="AK1060" si="764">(O1060-M1060)/M1060</f>
        <v>-3.3264033264033266E-2</v>
      </c>
      <c r="AL1060" s="24">
        <f t="shared" ref="AL1060" si="765">AG1060/O1060</f>
        <v>0.22795698924731184</v>
      </c>
      <c r="AM1060" s="24">
        <f t="shared" ref="AM1060" si="766">(Y1060-L1060)/L1060</f>
        <v>0.83012820512820518</v>
      </c>
      <c r="AN1060" s="24">
        <f t="shared" ref="AN1060" si="767">AM1060/3</f>
        <v>0.27670940170940173</v>
      </c>
    </row>
    <row r="1061" spans="1:40" x14ac:dyDescent="0.25">
      <c r="A1061" s="7" t="s">
        <v>2105</v>
      </c>
      <c r="B1061" s="7" t="s">
        <v>569</v>
      </c>
      <c r="C1061" s="8" t="s">
        <v>361</v>
      </c>
      <c r="D1061" s="9"/>
      <c r="E1061" s="9"/>
      <c r="F1061" s="9"/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292</v>
      </c>
      <c r="M1061" s="10">
        <v>131</v>
      </c>
      <c r="N1061" s="10">
        <v>105.75</v>
      </c>
      <c r="O1061" s="10">
        <v>0</v>
      </c>
      <c r="P1061" s="10">
        <v>0</v>
      </c>
      <c r="Q1061" s="10">
        <v>0</v>
      </c>
      <c r="R1061" s="10">
        <v>0</v>
      </c>
      <c r="S1061" s="10">
        <v>0</v>
      </c>
      <c r="T1061" s="10">
        <v>0</v>
      </c>
      <c r="U1061" s="10">
        <v>0</v>
      </c>
      <c r="V1061" s="10">
        <v>0</v>
      </c>
      <c r="W1061" s="10">
        <v>0</v>
      </c>
      <c r="X1061" s="10">
        <v>0</v>
      </c>
      <c r="Y1061" s="10">
        <v>0</v>
      </c>
      <c r="Z1061" s="10">
        <v>0</v>
      </c>
      <c r="AA1061" s="10">
        <v>0</v>
      </c>
      <c r="AB1061" s="10">
        <v>0</v>
      </c>
      <c r="AC1061" s="10">
        <v>0</v>
      </c>
      <c r="AD1061" s="10">
        <v>0</v>
      </c>
      <c r="AE1061" s="10">
        <v>0</v>
      </c>
      <c r="AF1061" s="10">
        <v>0</v>
      </c>
      <c r="AG1061" s="10">
        <v>0</v>
      </c>
      <c r="AH1061" s="10"/>
      <c r="AL1061" s="24"/>
    </row>
    <row r="1062" spans="1:40" x14ac:dyDescent="0.25">
      <c r="A1062" s="7" t="s">
        <v>2106</v>
      </c>
      <c r="B1062" s="7" t="s">
        <v>500</v>
      </c>
      <c r="C1062" s="8" t="s">
        <v>361</v>
      </c>
      <c r="D1062" s="9"/>
      <c r="E1062" s="9"/>
      <c r="F1062" s="9"/>
      <c r="G1062" s="10">
        <v>0</v>
      </c>
      <c r="H1062" s="10">
        <v>23660</v>
      </c>
      <c r="I1062" s="10">
        <v>-207</v>
      </c>
      <c r="J1062" s="10">
        <v>342</v>
      </c>
      <c r="K1062" s="10">
        <v>-402</v>
      </c>
      <c r="L1062" s="10">
        <v>536</v>
      </c>
      <c r="M1062" s="10">
        <v>35</v>
      </c>
      <c r="N1062" s="10">
        <v>127.75</v>
      </c>
      <c r="O1062" s="10">
        <v>11943</v>
      </c>
      <c r="P1062" s="10">
        <v>0</v>
      </c>
      <c r="Q1062" s="10">
        <v>11943</v>
      </c>
      <c r="R1062" s="10">
        <v>-207</v>
      </c>
      <c r="S1062" s="10">
        <v>0</v>
      </c>
      <c r="T1062" s="10">
        <v>-207</v>
      </c>
      <c r="U1062" s="10">
        <v>0</v>
      </c>
      <c r="V1062" s="10">
        <v>-207</v>
      </c>
      <c r="W1062" s="10">
        <v>12150</v>
      </c>
      <c r="X1062" s="10">
        <v>0</v>
      </c>
      <c r="Y1062" s="10">
        <v>23660</v>
      </c>
      <c r="Z1062" s="10">
        <v>0</v>
      </c>
      <c r="AA1062" s="10">
        <v>0</v>
      </c>
      <c r="AB1062" s="10">
        <v>0</v>
      </c>
      <c r="AC1062" s="10">
        <v>0</v>
      </c>
      <c r="AD1062" s="10">
        <v>0</v>
      </c>
      <c r="AE1062" s="10">
        <v>0</v>
      </c>
      <c r="AF1062" s="10">
        <v>0</v>
      </c>
      <c r="AG1062" s="10">
        <v>11717</v>
      </c>
      <c r="AH1062" s="10"/>
      <c r="AJ1062" s="24">
        <f t="shared" ref="AJ1062" si="768">(M1062-L1062)/L1062</f>
        <v>-0.93470149253731338</v>
      </c>
      <c r="AK1062" s="24">
        <f t="shared" ref="AK1062" si="769">(O1062-M1062)/M1062</f>
        <v>340.22857142857146</v>
      </c>
      <c r="AL1062" s="24">
        <f t="shared" ref="AL1062" si="770">AG1062/O1062</f>
        <v>0.98107678137821319</v>
      </c>
      <c r="AM1062" s="24">
        <f t="shared" ref="AM1062" si="771">(Y1062-L1062)/L1062</f>
        <v>43.14179104477612</v>
      </c>
      <c r="AN1062" s="24">
        <f t="shared" ref="AN1062" si="772">AM1062/3</f>
        <v>14.380597014925373</v>
      </c>
    </row>
    <row r="1063" spans="1:40" x14ac:dyDescent="0.25">
      <c r="A1063" s="19" t="s">
        <v>2107</v>
      </c>
      <c r="B1063" s="19" t="s">
        <v>2108</v>
      </c>
      <c r="C1063" s="8" t="s">
        <v>361</v>
      </c>
      <c r="D1063" s="9"/>
      <c r="E1063" s="9"/>
      <c r="F1063" s="9"/>
      <c r="G1063" s="10">
        <v>0</v>
      </c>
      <c r="H1063" s="10">
        <v>0</v>
      </c>
      <c r="I1063" s="10">
        <v>0</v>
      </c>
      <c r="J1063" s="10">
        <v>1973</v>
      </c>
      <c r="K1063" s="10">
        <v>1915</v>
      </c>
      <c r="L1063" s="10">
        <v>1946</v>
      </c>
      <c r="M1063" s="10">
        <v>2240</v>
      </c>
      <c r="N1063" s="10">
        <v>2018.5</v>
      </c>
      <c r="O1063" s="10">
        <v>0</v>
      </c>
      <c r="P1063" s="10">
        <v>0</v>
      </c>
      <c r="Q1063" s="10">
        <v>0</v>
      </c>
      <c r="R1063" s="10">
        <v>1252</v>
      </c>
      <c r="S1063" s="10">
        <v>0</v>
      </c>
      <c r="T1063" s="10">
        <v>1252</v>
      </c>
      <c r="U1063" s="10">
        <v>0</v>
      </c>
      <c r="V1063" s="10">
        <v>1252</v>
      </c>
      <c r="W1063" s="10">
        <v>-1252</v>
      </c>
      <c r="X1063" s="10">
        <v>0</v>
      </c>
      <c r="Y1063" s="10">
        <v>0</v>
      </c>
      <c r="Z1063" s="10">
        <v>0</v>
      </c>
      <c r="AA1063" s="10">
        <v>0</v>
      </c>
      <c r="AB1063" s="10">
        <v>0</v>
      </c>
      <c r="AC1063" s="10">
        <v>0</v>
      </c>
      <c r="AD1063" s="10">
        <v>0</v>
      </c>
      <c r="AE1063" s="10">
        <v>0</v>
      </c>
      <c r="AF1063" s="10">
        <v>0</v>
      </c>
      <c r="AG1063" s="10">
        <v>0</v>
      </c>
      <c r="AH1063" s="10"/>
      <c r="AL1063" s="24"/>
    </row>
    <row r="1064" spans="1:40" x14ac:dyDescent="0.25">
      <c r="A1064" s="19" t="s">
        <v>2109</v>
      </c>
      <c r="B1064" s="19" t="s">
        <v>504</v>
      </c>
      <c r="C1064" s="8" t="s">
        <v>361</v>
      </c>
      <c r="D1064" s="9"/>
      <c r="E1064" s="9"/>
      <c r="F1064" s="9"/>
      <c r="G1064" s="10">
        <v>0</v>
      </c>
      <c r="H1064" s="10">
        <v>0</v>
      </c>
      <c r="I1064" s="10">
        <v>0</v>
      </c>
      <c r="J1064" s="10">
        <v>1878</v>
      </c>
      <c r="K1064" s="10">
        <v>2187</v>
      </c>
      <c r="L1064" s="10">
        <v>2264</v>
      </c>
      <c r="M1064" s="10">
        <v>2841</v>
      </c>
      <c r="N1064" s="10">
        <v>2292.5</v>
      </c>
      <c r="O1064" s="10">
        <v>0</v>
      </c>
      <c r="P1064" s="10">
        <v>0</v>
      </c>
      <c r="Q1064" s="10">
        <v>0</v>
      </c>
      <c r="R1064" s="10">
        <v>3369</v>
      </c>
      <c r="S1064" s="10">
        <v>0</v>
      </c>
      <c r="T1064" s="10">
        <v>3369</v>
      </c>
      <c r="U1064" s="10">
        <v>0</v>
      </c>
      <c r="V1064" s="10">
        <v>3369</v>
      </c>
      <c r="W1064" s="10">
        <v>-3369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  <c r="AD1064" s="10">
        <v>0</v>
      </c>
      <c r="AE1064" s="10">
        <v>0</v>
      </c>
      <c r="AF1064" s="10">
        <v>0</v>
      </c>
      <c r="AG1064" s="10">
        <v>0</v>
      </c>
      <c r="AH1064" s="10"/>
      <c r="AL1064" s="24"/>
    </row>
    <row r="1065" spans="1:40" x14ac:dyDescent="0.25">
      <c r="A1065" s="19" t="s">
        <v>2110</v>
      </c>
      <c r="B1065" s="19" t="s">
        <v>2111</v>
      </c>
      <c r="C1065" s="8" t="s">
        <v>361</v>
      </c>
      <c r="D1065" s="9"/>
      <c r="E1065" s="9"/>
      <c r="F1065" s="9"/>
      <c r="G1065" s="10">
        <v>0</v>
      </c>
      <c r="H1065" s="10">
        <v>0</v>
      </c>
      <c r="I1065" s="10">
        <v>0</v>
      </c>
      <c r="J1065" s="10">
        <v>527</v>
      </c>
      <c r="K1065" s="10">
        <v>588</v>
      </c>
      <c r="L1065" s="10">
        <v>567</v>
      </c>
      <c r="M1065" s="10">
        <v>773</v>
      </c>
      <c r="N1065" s="10">
        <v>613.75</v>
      </c>
      <c r="O1065" s="10">
        <v>0</v>
      </c>
      <c r="P1065" s="10">
        <v>0</v>
      </c>
      <c r="Q1065" s="10">
        <v>0</v>
      </c>
      <c r="R1065" s="10">
        <v>998</v>
      </c>
      <c r="S1065" s="10">
        <v>0</v>
      </c>
      <c r="T1065" s="10">
        <v>998</v>
      </c>
      <c r="U1065" s="10">
        <v>0</v>
      </c>
      <c r="V1065" s="10">
        <v>998</v>
      </c>
      <c r="W1065" s="10">
        <v>-998</v>
      </c>
      <c r="X1065" s="10">
        <v>0</v>
      </c>
      <c r="Y1065" s="10">
        <v>0</v>
      </c>
      <c r="Z1065" s="10">
        <v>0</v>
      </c>
      <c r="AA1065" s="10">
        <v>0</v>
      </c>
      <c r="AB1065" s="10">
        <v>0</v>
      </c>
      <c r="AC1065" s="10">
        <v>0</v>
      </c>
      <c r="AD1065" s="10">
        <v>0</v>
      </c>
      <c r="AE1065" s="10">
        <v>0</v>
      </c>
      <c r="AF1065" s="10">
        <v>0</v>
      </c>
      <c r="AG1065" s="10">
        <v>0</v>
      </c>
      <c r="AH1065" s="10"/>
      <c r="AL1065" s="24"/>
    </row>
    <row r="1066" spans="1:40" x14ac:dyDescent="0.25">
      <c r="A1066" s="19" t="s">
        <v>2112</v>
      </c>
      <c r="B1066" s="19" t="s">
        <v>2113</v>
      </c>
      <c r="C1066" s="8" t="s">
        <v>361</v>
      </c>
      <c r="D1066" s="9"/>
      <c r="E1066" s="9"/>
      <c r="F1066" s="9"/>
      <c r="G1066" s="10">
        <v>0</v>
      </c>
      <c r="H1066" s="10">
        <v>0</v>
      </c>
      <c r="I1066" s="10">
        <v>0</v>
      </c>
      <c r="J1066" s="10">
        <v>243</v>
      </c>
      <c r="K1066" s="10">
        <v>290</v>
      </c>
      <c r="L1066" s="10">
        <v>271</v>
      </c>
      <c r="M1066" s="10">
        <v>344</v>
      </c>
      <c r="N1066" s="10">
        <v>287</v>
      </c>
      <c r="O1066" s="10">
        <v>0</v>
      </c>
      <c r="P1066" s="10">
        <v>0</v>
      </c>
      <c r="Q1066" s="10">
        <v>0</v>
      </c>
      <c r="R1066" s="10">
        <v>408</v>
      </c>
      <c r="S1066" s="10">
        <v>0</v>
      </c>
      <c r="T1066" s="10">
        <v>408</v>
      </c>
      <c r="U1066" s="10">
        <v>0</v>
      </c>
      <c r="V1066" s="10">
        <v>408</v>
      </c>
      <c r="W1066" s="10">
        <v>-408</v>
      </c>
      <c r="X1066" s="10">
        <v>0</v>
      </c>
      <c r="Y1066" s="10">
        <v>0</v>
      </c>
      <c r="Z1066" s="10">
        <v>0</v>
      </c>
      <c r="AA1066" s="10">
        <v>0</v>
      </c>
      <c r="AB1066" s="10">
        <v>0</v>
      </c>
      <c r="AC1066" s="10">
        <v>0</v>
      </c>
      <c r="AD1066" s="10">
        <v>0</v>
      </c>
      <c r="AE1066" s="10">
        <v>0</v>
      </c>
      <c r="AF1066" s="10">
        <v>0</v>
      </c>
      <c r="AG1066" s="10">
        <v>0</v>
      </c>
      <c r="AH1066" s="10"/>
      <c r="AL1066" s="24"/>
    </row>
    <row r="1067" spans="1:40" x14ac:dyDescent="0.25">
      <c r="A1067" s="19" t="s">
        <v>2114</v>
      </c>
      <c r="B1067" s="19" t="s">
        <v>510</v>
      </c>
      <c r="C1067" s="8" t="s">
        <v>361</v>
      </c>
      <c r="D1067" s="9"/>
      <c r="E1067" s="9"/>
      <c r="F1067" s="9"/>
      <c r="G1067" s="10">
        <v>0</v>
      </c>
      <c r="H1067" s="10">
        <v>0</v>
      </c>
      <c r="I1067" s="10">
        <v>0</v>
      </c>
      <c r="J1067" s="10">
        <v>1559</v>
      </c>
      <c r="K1067" s="10">
        <v>1846</v>
      </c>
      <c r="L1067" s="10">
        <v>1736</v>
      </c>
      <c r="M1067" s="10">
        <v>2182</v>
      </c>
      <c r="N1067" s="10">
        <v>1830.75</v>
      </c>
      <c r="O1067" s="10">
        <v>0</v>
      </c>
      <c r="P1067" s="10">
        <v>0</v>
      </c>
      <c r="Q1067" s="10">
        <v>0</v>
      </c>
      <c r="R1067" s="10">
        <v>2579</v>
      </c>
      <c r="S1067" s="10">
        <v>0</v>
      </c>
      <c r="T1067" s="10">
        <v>2579</v>
      </c>
      <c r="U1067" s="10">
        <v>0</v>
      </c>
      <c r="V1067" s="10">
        <v>2579</v>
      </c>
      <c r="W1067" s="10">
        <v>-2579</v>
      </c>
      <c r="X1067" s="10">
        <v>0</v>
      </c>
      <c r="Y1067" s="10">
        <v>0</v>
      </c>
      <c r="Z1067" s="10">
        <v>0</v>
      </c>
      <c r="AA1067" s="10">
        <v>0</v>
      </c>
      <c r="AB1067" s="10">
        <v>0</v>
      </c>
      <c r="AC1067" s="10">
        <v>0</v>
      </c>
      <c r="AD1067" s="10">
        <v>0</v>
      </c>
      <c r="AE1067" s="10">
        <v>0</v>
      </c>
      <c r="AF1067" s="10">
        <v>0</v>
      </c>
      <c r="AG1067" s="10">
        <v>0</v>
      </c>
      <c r="AH1067" s="10"/>
      <c r="AL1067" s="24"/>
    </row>
    <row r="1068" spans="1:40" x14ac:dyDescent="0.25">
      <c r="A1068" s="19" t="s">
        <v>2115</v>
      </c>
      <c r="B1068" s="19" t="s">
        <v>2116</v>
      </c>
      <c r="C1068" s="8" t="s">
        <v>361</v>
      </c>
      <c r="D1068" s="9"/>
      <c r="E1068" s="9"/>
      <c r="F1068" s="9"/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10">
        <v>0</v>
      </c>
      <c r="X1068" s="10">
        <v>0</v>
      </c>
      <c r="Y1068" s="10">
        <v>0</v>
      </c>
      <c r="Z1068" s="10">
        <v>0</v>
      </c>
      <c r="AA1068" s="10">
        <v>0</v>
      </c>
      <c r="AB1068" s="10">
        <v>0</v>
      </c>
      <c r="AC1068" s="10">
        <v>0</v>
      </c>
      <c r="AD1068" s="10">
        <v>0</v>
      </c>
      <c r="AE1068" s="10">
        <v>0</v>
      </c>
      <c r="AF1068" s="10">
        <v>0</v>
      </c>
      <c r="AG1068" s="10">
        <v>0</v>
      </c>
      <c r="AH1068" s="10"/>
      <c r="AL1068" s="24"/>
    </row>
    <row r="1069" spans="1:40" x14ac:dyDescent="0.25">
      <c r="A1069" s="19" t="s">
        <v>2117</v>
      </c>
      <c r="B1069" s="19" t="s">
        <v>514</v>
      </c>
      <c r="C1069" s="8" t="s">
        <v>361</v>
      </c>
      <c r="D1069" s="9"/>
      <c r="E1069" s="9"/>
      <c r="F1069" s="9"/>
      <c r="G1069" s="10">
        <v>0</v>
      </c>
      <c r="H1069" s="10">
        <v>0</v>
      </c>
      <c r="I1069" s="10">
        <v>0</v>
      </c>
      <c r="J1069" s="10">
        <v>1184</v>
      </c>
      <c r="K1069" s="10">
        <v>1138</v>
      </c>
      <c r="L1069" s="10">
        <v>801</v>
      </c>
      <c r="M1069" s="10">
        <v>828</v>
      </c>
      <c r="N1069" s="10">
        <v>987.75</v>
      </c>
      <c r="O1069" s="10">
        <v>0</v>
      </c>
      <c r="P1069" s="10">
        <v>0</v>
      </c>
      <c r="Q1069" s="10">
        <v>0</v>
      </c>
      <c r="R1069" s="10">
        <v>890</v>
      </c>
      <c r="S1069" s="10">
        <v>0</v>
      </c>
      <c r="T1069" s="10">
        <v>890</v>
      </c>
      <c r="U1069" s="10">
        <v>0</v>
      </c>
      <c r="V1069" s="10">
        <v>890</v>
      </c>
      <c r="W1069" s="10">
        <v>-890</v>
      </c>
      <c r="X1069" s="10">
        <v>0</v>
      </c>
      <c r="Y1069" s="10">
        <v>0</v>
      </c>
      <c r="Z1069" s="10">
        <v>0</v>
      </c>
      <c r="AA1069" s="10">
        <v>0</v>
      </c>
      <c r="AB1069" s="10">
        <v>0</v>
      </c>
      <c r="AC1069" s="10">
        <v>0</v>
      </c>
      <c r="AD1069" s="10">
        <v>0</v>
      </c>
      <c r="AE1069" s="10">
        <v>0</v>
      </c>
      <c r="AF1069" s="10">
        <v>0</v>
      </c>
      <c r="AG1069" s="10">
        <v>0</v>
      </c>
      <c r="AH1069" s="10"/>
      <c r="AL1069" s="24"/>
    </row>
    <row r="1070" spans="1:40" x14ac:dyDescent="0.25">
      <c r="A1070" s="19" t="s">
        <v>2118</v>
      </c>
      <c r="B1070" s="19" t="s">
        <v>2119</v>
      </c>
      <c r="C1070" s="8" t="s">
        <v>361</v>
      </c>
      <c r="D1070" s="9"/>
      <c r="E1070" s="9"/>
      <c r="F1070" s="9"/>
      <c r="G1070" s="10">
        <v>0</v>
      </c>
      <c r="H1070" s="10">
        <v>0</v>
      </c>
      <c r="I1070" s="10">
        <v>0</v>
      </c>
      <c r="J1070" s="10">
        <v>1274</v>
      </c>
      <c r="K1070" s="10">
        <v>1683</v>
      </c>
      <c r="L1070" s="10">
        <v>1639</v>
      </c>
      <c r="M1070" s="10">
        <v>1269</v>
      </c>
      <c r="N1070" s="10">
        <v>1466.25</v>
      </c>
      <c r="O1070" s="10">
        <v>0</v>
      </c>
      <c r="P1070" s="10">
        <v>0</v>
      </c>
      <c r="Q1070" s="10">
        <v>0</v>
      </c>
      <c r="R1070" s="10">
        <v>705</v>
      </c>
      <c r="S1070" s="10">
        <v>0</v>
      </c>
      <c r="T1070" s="10">
        <v>705</v>
      </c>
      <c r="U1070" s="10">
        <v>0</v>
      </c>
      <c r="V1070" s="10">
        <v>705</v>
      </c>
      <c r="W1070" s="10">
        <v>-705</v>
      </c>
      <c r="X1070" s="10">
        <v>0</v>
      </c>
      <c r="Y1070" s="10">
        <v>0</v>
      </c>
      <c r="Z1070" s="10">
        <v>0</v>
      </c>
      <c r="AA1070" s="10">
        <v>0</v>
      </c>
      <c r="AB1070" s="10">
        <v>0</v>
      </c>
      <c r="AC1070" s="10">
        <v>0</v>
      </c>
      <c r="AD1070" s="10">
        <v>0</v>
      </c>
      <c r="AE1070" s="10">
        <v>0</v>
      </c>
      <c r="AF1070" s="10">
        <v>0</v>
      </c>
      <c r="AG1070" s="10">
        <v>0</v>
      </c>
      <c r="AH1070" s="10"/>
      <c r="AL1070" s="24"/>
    </row>
    <row r="1071" spans="1:40" x14ac:dyDescent="0.25">
      <c r="A1071" s="7" t="s">
        <v>2120</v>
      </c>
      <c r="B1071" s="7" t="s">
        <v>2121</v>
      </c>
      <c r="C1071" s="8" t="s">
        <v>361</v>
      </c>
      <c r="D1071" s="9"/>
      <c r="E1071" s="9"/>
      <c r="F1071" s="9"/>
      <c r="G1071" s="10">
        <v>0</v>
      </c>
      <c r="H1071" s="10">
        <v>682</v>
      </c>
      <c r="I1071" s="10">
        <v>582</v>
      </c>
      <c r="J1071" s="10">
        <v>579</v>
      </c>
      <c r="K1071" s="10">
        <v>718</v>
      </c>
      <c r="L1071" s="10">
        <v>569</v>
      </c>
      <c r="M1071" s="10">
        <v>602</v>
      </c>
      <c r="N1071" s="10">
        <v>617</v>
      </c>
      <c r="O1071" s="10">
        <v>682</v>
      </c>
      <c r="P1071" s="10">
        <v>0</v>
      </c>
      <c r="Q1071" s="10">
        <v>682</v>
      </c>
      <c r="R1071" s="10">
        <v>582</v>
      </c>
      <c r="S1071" s="10">
        <v>0</v>
      </c>
      <c r="T1071" s="10">
        <v>582</v>
      </c>
      <c r="U1071" s="10">
        <v>0</v>
      </c>
      <c r="V1071" s="10">
        <v>582</v>
      </c>
      <c r="W1071" s="10">
        <v>100</v>
      </c>
      <c r="X1071" s="10">
        <v>0</v>
      </c>
      <c r="Y1071" s="10">
        <v>682</v>
      </c>
      <c r="Z1071" s="10">
        <v>0</v>
      </c>
      <c r="AA1071" s="10">
        <v>0</v>
      </c>
      <c r="AB1071" s="10">
        <v>0</v>
      </c>
      <c r="AC1071" s="10">
        <v>0</v>
      </c>
      <c r="AD1071" s="10">
        <v>0</v>
      </c>
      <c r="AE1071" s="10">
        <v>0</v>
      </c>
      <c r="AF1071" s="10">
        <v>0</v>
      </c>
      <c r="AG1071" s="10">
        <v>0</v>
      </c>
      <c r="AH1071" s="10"/>
      <c r="AJ1071" s="24">
        <f t="shared" ref="AJ1071:AJ1072" si="773">(M1071-L1071)/L1071</f>
        <v>5.7996485061511421E-2</v>
      </c>
      <c r="AK1071" s="24">
        <f t="shared" ref="AK1071:AK1072" si="774">(O1071-M1071)/M1071</f>
        <v>0.13289036544850499</v>
      </c>
      <c r="AL1071" s="24">
        <f t="shared" ref="AL1071:AL1072" si="775">AG1071/O1071</f>
        <v>0</v>
      </c>
      <c r="AM1071" s="24">
        <f t="shared" ref="AM1071:AM1072" si="776">(Y1071-L1071)/L1071</f>
        <v>0.19859402460456943</v>
      </c>
      <c r="AN1071" s="24">
        <f t="shared" ref="AN1071:AN1072" si="777">AM1071/3</f>
        <v>6.6198008201523148E-2</v>
      </c>
    </row>
    <row r="1072" spans="1:40" x14ac:dyDescent="0.25">
      <c r="A1072" s="7" t="s">
        <v>2122</v>
      </c>
      <c r="B1072" s="7" t="s">
        <v>2123</v>
      </c>
      <c r="C1072" s="8" t="s">
        <v>361</v>
      </c>
      <c r="D1072" s="9"/>
      <c r="E1072" s="9"/>
      <c r="F1072" s="9"/>
      <c r="G1072" s="10">
        <v>0</v>
      </c>
      <c r="H1072" s="10">
        <v>5230</v>
      </c>
      <c r="I1072" s="10">
        <v>2995</v>
      </c>
      <c r="J1072" s="10">
        <v>4458</v>
      </c>
      <c r="K1072" s="10">
        <v>1761</v>
      </c>
      <c r="L1072" s="10">
        <v>1955</v>
      </c>
      <c r="M1072" s="10">
        <v>1969</v>
      </c>
      <c r="N1072" s="10">
        <v>2535.75</v>
      </c>
      <c r="O1072" s="10">
        <v>2108</v>
      </c>
      <c r="P1072" s="10">
        <v>0</v>
      </c>
      <c r="Q1072" s="10">
        <v>2108</v>
      </c>
      <c r="R1072" s="10">
        <v>2995</v>
      </c>
      <c r="S1072" s="10">
        <v>0</v>
      </c>
      <c r="T1072" s="10">
        <v>2995</v>
      </c>
      <c r="U1072" s="10">
        <v>0</v>
      </c>
      <c r="V1072" s="10">
        <v>2995</v>
      </c>
      <c r="W1072" s="10">
        <v>-887</v>
      </c>
      <c r="X1072" s="10">
        <v>0</v>
      </c>
      <c r="Y1072" s="10">
        <v>5230</v>
      </c>
      <c r="Z1072" s="10">
        <v>0</v>
      </c>
      <c r="AA1072" s="10">
        <v>0</v>
      </c>
      <c r="AB1072" s="10">
        <v>0</v>
      </c>
      <c r="AC1072" s="10">
        <v>0</v>
      </c>
      <c r="AD1072" s="10">
        <v>0</v>
      </c>
      <c r="AE1072" s="10">
        <v>0</v>
      </c>
      <c r="AF1072" s="10">
        <v>0</v>
      </c>
      <c r="AG1072" s="10">
        <v>3122</v>
      </c>
      <c r="AH1072" s="10"/>
      <c r="AJ1072" s="24">
        <f t="shared" si="773"/>
        <v>7.1611253196930949E-3</v>
      </c>
      <c r="AK1072" s="24">
        <f t="shared" si="774"/>
        <v>7.0594210259014731E-2</v>
      </c>
      <c r="AL1072" s="24">
        <f t="shared" si="775"/>
        <v>1.4810246679316887</v>
      </c>
      <c r="AM1072" s="24">
        <f t="shared" si="776"/>
        <v>1.6751918158567776</v>
      </c>
      <c r="AN1072" s="24">
        <f t="shared" si="777"/>
        <v>0.55839727195225919</v>
      </c>
    </row>
    <row r="1073" spans="1:40" x14ac:dyDescent="0.25">
      <c r="A1073" s="7" t="s">
        <v>2124</v>
      </c>
      <c r="B1073" s="7" t="s">
        <v>2125</v>
      </c>
      <c r="C1073" s="8" t="s">
        <v>361</v>
      </c>
      <c r="D1073" s="9"/>
      <c r="E1073" s="9"/>
      <c r="F1073" s="9"/>
      <c r="G1073" s="10">
        <v>0</v>
      </c>
      <c r="H1073" s="10">
        <v>0</v>
      </c>
      <c r="I1073" s="10">
        <v>802</v>
      </c>
      <c r="J1073" s="10">
        <v>434</v>
      </c>
      <c r="K1073" s="10">
        <v>537</v>
      </c>
      <c r="L1073" s="10">
        <v>724</v>
      </c>
      <c r="M1073" s="10">
        <v>590</v>
      </c>
      <c r="N1073" s="10">
        <v>571.25</v>
      </c>
      <c r="O1073" s="10">
        <v>0</v>
      </c>
      <c r="P1073" s="10">
        <v>0</v>
      </c>
      <c r="Q1073" s="10">
        <v>0</v>
      </c>
      <c r="R1073" s="10">
        <v>802</v>
      </c>
      <c r="S1073" s="10">
        <v>0</v>
      </c>
      <c r="T1073" s="10">
        <v>802</v>
      </c>
      <c r="U1073" s="10">
        <v>0</v>
      </c>
      <c r="V1073" s="10">
        <v>802</v>
      </c>
      <c r="W1073" s="10">
        <v>-802</v>
      </c>
      <c r="X1073" s="10">
        <v>0</v>
      </c>
      <c r="Y1073" s="10">
        <v>0</v>
      </c>
      <c r="Z1073" s="10">
        <v>0</v>
      </c>
      <c r="AA1073" s="10">
        <v>0</v>
      </c>
      <c r="AB1073" s="10">
        <v>0</v>
      </c>
      <c r="AC1073" s="10">
        <v>0</v>
      </c>
      <c r="AD1073" s="10">
        <v>0</v>
      </c>
      <c r="AE1073" s="10">
        <v>0</v>
      </c>
      <c r="AF1073" s="10">
        <v>0</v>
      </c>
      <c r="AG1073" s="10">
        <v>0</v>
      </c>
      <c r="AH1073" s="10"/>
      <c r="AL1073" s="24"/>
    </row>
    <row r="1074" spans="1:40" x14ac:dyDescent="0.25">
      <c r="A1074" s="7" t="s">
        <v>2126</v>
      </c>
      <c r="B1074" s="7" t="s">
        <v>2127</v>
      </c>
      <c r="C1074" s="8" t="s">
        <v>361</v>
      </c>
      <c r="D1074" s="9"/>
      <c r="E1074" s="9"/>
      <c r="F1074" s="9"/>
      <c r="G1074" s="10">
        <v>0</v>
      </c>
      <c r="H1074" s="10">
        <v>0</v>
      </c>
      <c r="I1074" s="10">
        <v>10647</v>
      </c>
      <c r="J1074" s="10">
        <v>0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25000</v>
      </c>
      <c r="Q1074" s="10">
        <v>25000</v>
      </c>
      <c r="R1074" s="10">
        <v>10594</v>
      </c>
      <c r="S1074" s="10">
        <v>53</v>
      </c>
      <c r="T1074" s="10">
        <v>10647</v>
      </c>
      <c r="U1074" s="10">
        <v>0</v>
      </c>
      <c r="V1074" s="10">
        <v>10647</v>
      </c>
      <c r="W1074" s="10">
        <v>14353</v>
      </c>
      <c r="X1074" s="10">
        <v>0</v>
      </c>
      <c r="Y1074" s="10">
        <v>0</v>
      </c>
      <c r="Z1074" s="10">
        <v>0</v>
      </c>
      <c r="AA1074" s="10">
        <v>0</v>
      </c>
      <c r="AB1074" s="10">
        <v>0</v>
      </c>
      <c r="AC1074" s="10">
        <v>0</v>
      </c>
      <c r="AD1074" s="10">
        <v>0</v>
      </c>
      <c r="AE1074" s="10">
        <v>0</v>
      </c>
      <c r="AF1074" s="10">
        <v>0</v>
      </c>
      <c r="AG1074" s="10">
        <v>0</v>
      </c>
      <c r="AH1074" s="10"/>
      <c r="AL1074" s="24"/>
    </row>
    <row r="1075" spans="1:40" x14ac:dyDescent="0.25">
      <c r="A1075" s="7" t="s">
        <v>2128</v>
      </c>
      <c r="B1075" s="7" t="s">
        <v>2129</v>
      </c>
      <c r="C1075" s="8" t="s">
        <v>361</v>
      </c>
      <c r="D1075" s="9"/>
      <c r="E1075" s="9"/>
      <c r="F1075" s="9"/>
      <c r="G1075" s="10">
        <v>0</v>
      </c>
      <c r="H1075" s="10">
        <v>1050</v>
      </c>
      <c r="I1075" s="10">
        <v>147</v>
      </c>
      <c r="J1075" s="10">
        <v>27</v>
      </c>
      <c r="K1075" s="10">
        <v>91</v>
      </c>
      <c r="L1075" s="10">
        <v>80</v>
      </c>
      <c r="M1075" s="10">
        <v>185</v>
      </c>
      <c r="N1075" s="10">
        <v>95.75</v>
      </c>
      <c r="O1075" s="10">
        <v>315</v>
      </c>
      <c r="P1075" s="10">
        <v>0</v>
      </c>
      <c r="Q1075" s="10">
        <v>315</v>
      </c>
      <c r="R1075" s="10">
        <v>147</v>
      </c>
      <c r="S1075" s="10">
        <v>0</v>
      </c>
      <c r="T1075" s="10">
        <v>147</v>
      </c>
      <c r="U1075" s="10">
        <v>0</v>
      </c>
      <c r="V1075" s="10">
        <v>147</v>
      </c>
      <c r="W1075" s="10">
        <v>168</v>
      </c>
      <c r="X1075" s="10">
        <v>0</v>
      </c>
      <c r="Y1075" s="10">
        <v>1050</v>
      </c>
      <c r="Z1075" s="10">
        <v>0</v>
      </c>
      <c r="AA1075" s="10">
        <v>0</v>
      </c>
      <c r="AB1075" s="10">
        <v>0</v>
      </c>
      <c r="AC1075" s="10">
        <v>0</v>
      </c>
      <c r="AD1075" s="10">
        <v>0</v>
      </c>
      <c r="AE1075" s="10">
        <v>0</v>
      </c>
      <c r="AF1075" s="10">
        <v>0</v>
      </c>
      <c r="AG1075" s="10">
        <v>735</v>
      </c>
      <c r="AH1075" s="10"/>
      <c r="AL1075" s="24"/>
    </row>
    <row r="1076" spans="1:40" x14ac:dyDescent="0.25">
      <c r="A1076" s="7" t="s">
        <v>2130</v>
      </c>
      <c r="B1076" s="7" t="s">
        <v>2131</v>
      </c>
      <c r="C1076" s="8" t="s">
        <v>361</v>
      </c>
      <c r="D1076" s="9"/>
      <c r="E1076" s="9"/>
      <c r="F1076" s="9"/>
      <c r="G1076" s="10">
        <v>0</v>
      </c>
      <c r="H1076" s="10">
        <v>2510</v>
      </c>
      <c r="I1076" s="10">
        <v>1508</v>
      </c>
      <c r="J1076" s="10">
        <v>644</v>
      </c>
      <c r="K1076" s="10">
        <v>797</v>
      </c>
      <c r="L1076" s="10">
        <v>745</v>
      </c>
      <c r="M1076" s="10">
        <v>1335</v>
      </c>
      <c r="N1076" s="10">
        <v>880.25</v>
      </c>
      <c r="O1076" s="10">
        <v>1335</v>
      </c>
      <c r="P1076" s="10">
        <v>0</v>
      </c>
      <c r="Q1076" s="10">
        <v>1335</v>
      </c>
      <c r="R1076" s="10">
        <v>1508</v>
      </c>
      <c r="S1076" s="10">
        <v>0</v>
      </c>
      <c r="T1076" s="10">
        <v>1508</v>
      </c>
      <c r="U1076" s="10">
        <v>0</v>
      </c>
      <c r="V1076" s="10">
        <v>1508</v>
      </c>
      <c r="W1076" s="10">
        <v>-173</v>
      </c>
      <c r="X1076" s="10">
        <v>0</v>
      </c>
      <c r="Y1076" s="10">
        <v>2510</v>
      </c>
      <c r="Z1076" s="10">
        <v>0</v>
      </c>
      <c r="AA1076" s="10">
        <v>0</v>
      </c>
      <c r="AB1076" s="10">
        <v>0</v>
      </c>
      <c r="AC1076" s="10">
        <v>0</v>
      </c>
      <c r="AD1076" s="10">
        <v>0</v>
      </c>
      <c r="AE1076" s="10">
        <v>0</v>
      </c>
      <c r="AF1076" s="10">
        <v>0</v>
      </c>
      <c r="AG1076" s="10">
        <v>1175</v>
      </c>
      <c r="AH1076" s="10"/>
      <c r="AJ1076" s="24">
        <f t="shared" ref="AJ1076:AJ1084" si="778">(M1076-L1076)/L1076</f>
        <v>0.79194630872483218</v>
      </c>
      <c r="AK1076" s="24">
        <f t="shared" ref="AK1076:AK1084" si="779">(O1076-M1076)/M1076</f>
        <v>0</v>
      </c>
      <c r="AL1076" s="24">
        <f t="shared" ref="AL1076:AL1084" si="780">AG1076/O1076</f>
        <v>0.88014981273408244</v>
      </c>
      <c r="AM1076" s="24">
        <f t="shared" ref="AM1076:AM1084" si="781">(Y1076-L1076)/L1076</f>
        <v>2.3691275167785233</v>
      </c>
      <c r="AN1076" s="24">
        <f t="shared" ref="AN1076:AN1084" si="782">AM1076/3</f>
        <v>0.78970917225950776</v>
      </c>
    </row>
    <row r="1077" spans="1:40" x14ac:dyDescent="0.25">
      <c r="A1077" s="7" t="s">
        <v>2132</v>
      </c>
      <c r="B1077" s="7" t="s">
        <v>2133</v>
      </c>
      <c r="C1077" s="8" t="s">
        <v>361</v>
      </c>
      <c r="D1077" s="9"/>
      <c r="E1077" s="9"/>
      <c r="F1077" s="9"/>
      <c r="G1077" s="10">
        <v>0</v>
      </c>
      <c r="H1077" s="10">
        <v>24990</v>
      </c>
      <c r="I1077" s="10">
        <v>21463</v>
      </c>
      <c r="J1077" s="10">
        <v>19674</v>
      </c>
      <c r="K1077" s="10">
        <v>20212</v>
      </c>
      <c r="L1077" s="10">
        <v>20788</v>
      </c>
      <c r="M1077" s="10">
        <v>20678</v>
      </c>
      <c r="N1077" s="10">
        <v>20338</v>
      </c>
      <c r="O1077" s="10">
        <v>22058</v>
      </c>
      <c r="P1077" s="10">
        <v>0</v>
      </c>
      <c r="Q1077" s="10">
        <v>22058</v>
      </c>
      <c r="R1077" s="10">
        <v>21463</v>
      </c>
      <c r="S1077" s="10">
        <v>0</v>
      </c>
      <c r="T1077" s="10">
        <v>21463</v>
      </c>
      <c r="U1077" s="10">
        <v>0</v>
      </c>
      <c r="V1077" s="10">
        <v>21463</v>
      </c>
      <c r="W1077" s="10">
        <v>595</v>
      </c>
      <c r="X1077" s="10">
        <v>0</v>
      </c>
      <c r="Y1077" s="10">
        <v>24990</v>
      </c>
      <c r="Z1077" s="10">
        <v>0</v>
      </c>
      <c r="AA1077" s="10">
        <v>0</v>
      </c>
      <c r="AB1077" s="10">
        <v>0</v>
      </c>
      <c r="AC1077" s="10">
        <v>0</v>
      </c>
      <c r="AD1077" s="10">
        <v>0</v>
      </c>
      <c r="AE1077" s="10">
        <v>0</v>
      </c>
      <c r="AF1077" s="10">
        <v>0</v>
      </c>
      <c r="AG1077" s="10">
        <v>2932</v>
      </c>
      <c r="AH1077" s="10"/>
      <c r="AJ1077" s="24">
        <f t="shared" si="778"/>
        <v>-5.2915143351933806E-3</v>
      </c>
      <c r="AK1077" s="24">
        <f t="shared" si="779"/>
        <v>6.6737595512138509E-2</v>
      </c>
      <c r="AL1077" s="24">
        <f t="shared" si="780"/>
        <v>0.13292229576570858</v>
      </c>
      <c r="AM1077" s="24">
        <f t="shared" si="781"/>
        <v>0.20213584760438716</v>
      </c>
      <c r="AN1077" s="24">
        <f t="shared" si="782"/>
        <v>6.7378615868129058E-2</v>
      </c>
    </row>
    <row r="1078" spans="1:40" x14ac:dyDescent="0.25">
      <c r="A1078" s="7" t="s">
        <v>2134</v>
      </c>
      <c r="B1078" s="7" t="s">
        <v>2135</v>
      </c>
      <c r="C1078" s="8" t="s">
        <v>361</v>
      </c>
      <c r="D1078" s="9"/>
      <c r="E1078" s="9"/>
      <c r="F1078" s="9"/>
      <c r="G1078" s="10">
        <v>0</v>
      </c>
      <c r="H1078" s="10">
        <v>4619</v>
      </c>
      <c r="I1078" s="10">
        <v>2193</v>
      </c>
      <c r="J1078" s="10">
        <v>1743</v>
      </c>
      <c r="K1078" s="10">
        <v>1775</v>
      </c>
      <c r="L1078" s="10">
        <v>147</v>
      </c>
      <c r="M1078" s="10">
        <v>231</v>
      </c>
      <c r="N1078" s="10">
        <v>974</v>
      </c>
      <c r="O1078" s="10">
        <v>1470</v>
      </c>
      <c r="P1078" s="10">
        <v>0</v>
      </c>
      <c r="Q1078" s="10">
        <v>1470</v>
      </c>
      <c r="R1078" s="10">
        <v>1137</v>
      </c>
      <c r="S1078" s="10">
        <v>556</v>
      </c>
      <c r="T1078" s="10">
        <v>1693</v>
      </c>
      <c r="U1078" s="10">
        <v>0</v>
      </c>
      <c r="V1078" s="10">
        <v>1693</v>
      </c>
      <c r="W1078" s="10">
        <v>-223</v>
      </c>
      <c r="X1078" s="10">
        <v>0</v>
      </c>
      <c r="Y1078" s="10">
        <v>4619</v>
      </c>
      <c r="Z1078" s="10">
        <v>0</v>
      </c>
      <c r="AA1078" s="10">
        <v>0</v>
      </c>
      <c r="AB1078" s="10">
        <v>0</v>
      </c>
      <c r="AC1078" s="10">
        <v>0</v>
      </c>
      <c r="AD1078" s="10">
        <v>0</v>
      </c>
      <c r="AE1078" s="10">
        <v>0</v>
      </c>
      <c r="AF1078" s="10">
        <v>0</v>
      </c>
      <c r="AG1078" s="10">
        <v>3149</v>
      </c>
      <c r="AH1078" s="10"/>
      <c r="AJ1078" s="24">
        <f t="shared" si="778"/>
        <v>0.5714285714285714</v>
      </c>
      <c r="AK1078" s="24">
        <f t="shared" si="779"/>
        <v>5.3636363636363633</v>
      </c>
      <c r="AL1078" s="24">
        <f t="shared" si="780"/>
        <v>2.1421768707482993</v>
      </c>
      <c r="AM1078" s="24">
        <f t="shared" si="781"/>
        <v>30.421768707482993</v>
      </c>
      <c r="AN1078" s="24">
        <f t="shared" si="782"/>
        <v>10.140589569160998</v>
      </c>
    </row>
    <row r="1079" spans="1:40" x14ac:dyDescent="0.25">
      <c r="A1079" s="7" t="s">
        <v>2136</v>
      </c>
      <c r="B1079" s="7" t="s">
        <v>2137</v>
      </c>
      <c r="C1079" s="8" t="s">
        <v>361</v>
      </c>
      <c r="D1079" s="9"/>
      <c r="E1079" s="9"/>
      <c r="F1079" s="9"/>
      <c r="G1079" s="10">
        <v>0</v>
      </c>
      <c r="H1079" s="10">
        <v>199</v>
      </c>
      <c r="I1079" s="10">
        <v>138</v>
      </c>
      <c r="J1079" s="10">
        <v>94</v>
      </c>
      <c r="K1079" s="10">
        <v>227</v>
      </c>
      <c r="L1079" s="10">
        <v>17</v>
      </c>
      <c r="M1079" s="10">
        <v>9</v>
      </c>
      <c r="N1079" s="10">
        <v>86.75</v>
      </c>
      <c r="O1079" s="10">
        <v>175</v>
      </c>
      <c r="P1079" s="10">
        <v>0</v>
      </c>
      <c r="Q1079" s="10">
        <v>175</v>
      </c>
      <c r="R1079" s="10">
        <v>138</v>
      </c>
      <c r="S1079" s="10">
        <v>0</v>
      </c>
      <c r="T1079" s="10">
        <v>138</v>
      </c>
      <c r="U1079" s="10">
        <v>0</v>
      </c>
      <c r="V1079" s="10">
        <v>138</v>
      </c>
      <c r="W1079" s="10">
        <v>37</v>
      </c>
      <c r="X1079" s="10">
        <v>0</v>
      </c>
      <c r="Y1079" s="10">
        <v>199</v>
      </c>
      <c r="Z1079" s="10">
        <v>0</v>
      </c>
      <c r="AA1079" s="10">
        <v>0</v>
      </c>
      <c r="AB1079" s="10">
        <v>0</v>
      </c>
      <c r="AC1079" s="10">
        <v>0</v>
      </c>
      <c r="AD1079" s="10">
        <v>0</v>
      </c>
      <c r="AE1079" s="10">
        <v>0</v>
      </c>
      <c r="AF1079" s="10">
        <v>0</v>
      </c>
      <c r="AG1079" s="10">
        <v>24</v>
      </c>
      <c r="AH1079" s="10"/>
      <c r="AJ1079" s="24">
        <f t="shared" si="778"/>
        <v>-0.47058823529411764</v>
      </c>
      <c r="AK1079" s="24">
        <f t="shared" si="779"/>
        <v>18.444444444444443</v>
      </c>
      <c r="AL1079" s="24">
        <f t="shared" si="780"/>
        <v>0.13714285714285715</v>
      </c>
      <c r="AM1079" s="24">
        <f t="shared" si="781"/>
        <v>10.705882352941176</v>
      </c>
      <c r="AN1079" s="24">
        <f t="shared" si="782"/>
        <v>3.5686274509803919</v>
      </c>
    </row>
    <row r="1080" spans="1:40" x14ac:dyDescent="0.25">
      <c r="A1080" s="7" t="s">
        <v>2138</v>
      </c>
      <c r="B1080" s="7" t="s">
        <v>2139</v>
      </c>
      <c r="C1080" s="8" t="s">
        <v>361</v>
      </c>
      <c r="D1080" s="9"/>
      <c r="E1080" s="9"/>
      <c r="F1080" s="9"/>
      <c r="G1080" s="10">
        <v>0</v>
      </c>
      <c r="H1080" s="10">
        <v>0</v>
      </c>
      <c r="I1080" s="10">
        <v>25741</v>
      </c>
      <c r="J1080" s="10">
        <v>17590</v>
      </c>
      <c r="K1080" s="10">
        <v>35150</v>
      </c>
      <c r="L1080" s="10">
        <v>27378</v>
      </c>
      <c r="M1080" s="10">
        <v>21576</v>
      </c>
      <c r="N1080" s="10">
        <v>25423.5</v>
      </c>
      <c r="O1080" s="10">
        <v>25459</v>
      </c>
      <c r="P1080" s="10">
        <v>0</v>
      </c>
      <c r="Q1080" s="10">
        <v>25459</v>
      </c>
      <c r="R1080" s="10">
        <v>19087</v>
      </c>
      <c r="S1080" s="10">
        <v>3354</v>
      </c>
      <c r="T1080" s="10">
        <v>22441</v>
      </c>
      <c r="U1080" s="10">
        <v>0</v>
      </c>
      <c r="V1080" s="10">
        <v>22441</v>
      </c>
      <c r="W1080" s="10">
        <v>3018</v>
      </c>
      <c r="X1080" s="10">
        <v>0</v>
      </c>
      <c r="Y1080" s="10">
        <v>0</v>
      </c>
      <c r="Z1080" s="10">
        <v>0</v>
      </c>
      <c r="AA1080" s="10">
        <v>0</v>
      </c>
      <c r="AB1080" s="10">
        <v>0</v>
      </c>
      <c r="AC1080" s="10">
        <v>0</v>
      </c>
      <c r="AD1080" s="10">
        <v>0</v>
      </c>
      <c r="AE1080" s="10">
        <v>0</v>
      </c>
      <c r="AF1080" s="10">
        <v>0</v>
      </c>
      <c r="AG1080" s="10">
        <v>-25459</v>
      </c>
      <c r="AH1080" s="10"/>
      <c r="AJ1080" s="24">
        <f t="shared" si="778"/>
        <v>-0.21192198115275038</v>
      </c>
      <c r="AK1080" s="24">
        <f t="shared" si="779"/>
        <v>0.17996848350018538</v>
      </c>
      <c r="AL1080" s="24">
        <f t="shared" si="780"/>
        <v>-1</v>
      </c>
      <c r="AM1080" s="24">
        <f t="shared" si="781"/>
        <v>-1</v>
      </c>
      <c r="AN1080" s="24">
        <f t="shared" si="782"/>
        <v>-0.33333333333333331</v>
      </c>
    </row>
    <row r="1081" spans="1:40" x14ac:dyDescent="0.25">
      <c r="A1081" s="7" t="s">
        <v>2140</v>
      </c>
      <c r="B1081" s="7" t="s">
        <v>2141</v>
      </c>
      <c r="C1081" s="8" t="s">
        <v>361</v>
      </c>
      <c r="D1081" s="9"/>
      <c r="E1081" s="9"/>
      <c r="F1081" s="9"/>
      <c r="G1081" s="10">
        <v>0</v>
      </c>
      <c r="H1081" s="10">
        <v>4200</v>
      </c>
      <c r="I1081" s="10">
        <v>2425</v>
      </c>
      <c r="J1081" s="10">
        <v>1342</v>
      </c>
      <c r="K1081" s="10">
        <v>1740</v>
      </c>
      <c r="L1081" s="10">
        <v>3311</v>
      </c>
      <c r="M1081" s="10">
        <v>2460</v>
      </c>
      <c r="N1081" s="10">
        <v>2213.25</v>
      </c>
      <c r="O1081" s="10">
        <v>2940</v>
      </c>
      <c r="P1081" s="10">
        <v>0</v>
      </c>
      <c r="Q1081" s="10">
        <v>2940</v>
      </c>
      <c r="R1081" s="10">
        <v>1929</v>
      </c>
      <c r="S1081" s="10">
        <v>496</v>
      </c>
      <c r="T1081" s="10">
        <v>2425</v>
      </c>
      <c r="U1081" s="10">
        <v>0</v>
      </c>
      <c r="V1081" s="10">
        <v>2425</v>
      </c>
      <c r="W1081" s="10">
        <v>515</v>
      </c>
      <c r="X1081" s="10">
        <v>0</v>
      </c>
      <c r="Y1081" s="10">
        <v>4200</v>
      </c>
      <c r="Z1081" s="10">
        <v>0</v>
      </c>
      <c r="AA1081" s="10">
        <v>0</v>
      </c>
      <c r="AB1081" s="10">
        <v>0</v>
      </c>
      <c r="AC1081" s="10">
        <v>0</v>
      </c>
      <c r="AD1081" s="10">
        <v>0</v>
      </c>
      <c r="AE1081" s="10">
        <v>0</v>
      </c>
      <c r="AF1081" s="10">
        <v>0</v>
      </c>
      <c r="AG1081" s="10">
        <v>1260</v>
      </c>
      <c r="AH1081" s="10"/>
      <c r="AJ1081" s="24">
        <f t="shared" si="778"/>
        <v>-0.25702204771972215</v>
      </c>
      <c r="AK1081" s="24">
        <f t="shared" si="779"/>
        <v>0.1951219512195122</v>
      </c>
      <c r="AL1081" s="24">
        <f t="shared" si="780"/>
        <v>0.42857142857142855</v>
      </c>
      <c r="AM1081" s="24">
        <f t="shared" si="781"/>
        <v>0.26849894291754756</v>
      </c>
      <c r="AN1081" s="24">
        <f t="shared" si="782"/>
        <v>8.9499647639182514E-2</v>
      </c>
    </row>
    <row r="1082" spans="1:40" x14ac:dyDescent="0.25">
      <c r="A1082" s="7" t="s">
        <v>2142</v>
      </c>
      <c r="B1082" s="7" t="s">
        <v>2143</v>
      </c>
      <c r="C1082" s="8" t="s">
        <v>361</v>
      </c>
      <c r="D1082" s="9"/>
      <c r="E1082" s="9"/>
      <c r="F1082" s="9"/>
      <c r="G1082" s="10">
        <v>0</v>
      </c>
      <c r="H1082" s="10">
        <v>7000</v>
      </c>
      <c r="I1082" s="10">
        <v>7052</v>
      </c>
      <c r="J1082" s="10">
        <v>9972</v>
      </c>
      <c r="K1082" s="10">
        <v>9935</v>
      </c>
      <c r="L1082" s="10">
        <v>9823</v>
      </c>
      <c r="M1082" s="10">
        <v>10817</v>
      </c>
      <c r="N1082" s="10">
        <v>10136.75</v>
      </c>
      <c r="O1082" s="10">
        <v>7000</v>
      </c>
      <c r="P1082" s="10">
        <v>0</v>
      </c>
      <c r="Q1082" s="10">
        <v>7000</v>
      </c>
      <c r="R1082" s="10">
        <v>7052</v>
      </c>
      <c r="S1082" s="10">
        <v>0</v>
      </c>
      <c r="T1082" s="10">
        <v>7052</v>
      </c>
      <c r="U1082" s="10">
        <v>0</v>
      </c>
      <c r="V1082" s="10">
        <v>7052</v>
      </c>
      <c r="W1082" s="10">
        <v>-52</v>
      </c>
      <c r="X1082" s="10">
        <v>0</v>
      </c>
      <c r="Y1082" s="10">
        <v>7000</v>
      </c>
      <c r="Z1082" s="10">
        <v>0</v>
      </c>
      <c r="AA1082" s="10">
        <v>0</v>
      </c>
      <c r="AB1082" s="10">
        <v>0</v>
      </c>
      <c r="AC1082" s="10">
        <v>0</v>
      </c>
      <c r="AD1082" s="10">
        <v>0</v>
      </c>
      <c r="AE1082" s="10">
        <v>0</v>
      </c>
      <c r="AF1082" s="10">
        <v>0</v>
      </c>
      <c r="AG1082" s="10">
        <v>0</v>
      </c>
      <c r="AH1082" s="10"/>
      <c r="AJ1082" s="24">
        <f t="shared" si="778"/>
        <v>0.10119108215412807</v>
      </c>
      <c r="AK1082" s="24">
        <f t="shared" si="779"/>
        <v>-0.35287048164925577</v>
      </c>
      <c r="AL1082" s="24">
        <f t="shared" si="780"/>
        <v>0</v>
      </c>
      <c r="AM1082" s="24">
        <f t="shared" si="781"/>
        <v>-0.28738674539346432</v>
      </c>
      <c r="AN1082" s="24">
        <f t="shared" si="782"/>
        <v>-9.5795581797821439E-2</v>
      </c>
    </row>
    <row r="1083" spans="1:40" x14ac:dyDescent="0.25">
      <c r="A1083" s="7" t="s">
        <v>2144</v>
      </c>
      <c r="B1083" s="7" t="s">
        <v>2145</v>
      </c>
      <c r="C1083" s="8" t="s">
        <v>361</v>
      </c>
      <c r="D1083" s="9"/>
      <c r="E1083" s="9"/>
      <c r="F1083" s="9"/>
      <c r="G1083" s="10">
        <v>0</v>
      </c>
      <c r="H1083" s="10">
        <v>3150</v>
      </c>
      <c r="I1083" s="10">
        <v>2165</v>
      </c>
      <c r="J1083" s="10">
        <v>1873</v>
      </c>
      <c r="K1083" s="10">
        <v>2110</v>
      </c>
      <c r="L1083" s="10">
        <v>2116</v>
      </c>
      <c r="M1083" s="10">
        <v>2265</v>
      </c>
      <c r="N1083" s="10">
        <v>2091</v>
      </c>
      <c r="O1083" s="10">
        <v>2205</v>
      </c>
      <c r="P1083" s="10">
        <v>0</v>
      </c>
      <c r="Q1083" s="10">
        <v>2205</v>
      </c>
      <c r="R1083" s="10">
        <v>2134</v>
      </c>
      <c r="S1083" s="10">
        <v>31</v>
      </c>
      <c r="T1083" s="10">
        <v>2165</v>
      </c>
      <c r="U1083" s="10">
        <v>0</v>
      </c>
      <c r="V1083" s="10">
        <v>2165</v>
      </c>
      <c r="W1083" s="10">
        <v>40</v>
      </c>
      <c r="X1083" s="10">
        <v>0</v>
      </c>
      <c r="Y1083" s="10">
        <v>3150</v>
      </c>
      <c r="Z1083" s="10">
        <v>0</v>
      </c>
      <c r="AA1083" s="10">
        <v>0</v>
      </c>
      <c r="AB1083" s="10">
        <v>0</v>
      </c>
      <c r="AC1083" s="10">
        <v>0</v>
      </c>
      <c r="AD1083" s="10">
        <v>0</v>
      </c>
      <c r="AE1083" s="10">
        <v>0</v>
      </c>
      <c r="AF1083" s="10">
        <v>0</v>
      </c>
      <c r="AG1083" s="10">
        <v>945</v>
      </c>
      <c r="AH1083" s="10"/>
      <c r="AJ1083" s="24">
        <f t="shared" si="778"/>
        <v>7.0415879017013239E-2</v>
      </c>
      <c r="AK1083" s="24">
        <f t="shared" si="779"/>
        <v>-2.6490066225165563E-2</v>
      </c>
      <c r="AL1083" s="24">
        <f t="shared" si="780"/>
        <v>0.42857142857142855</v>
      </c>
      <c r="AM1083" s="24">
        <f t="shared" si="781"/>
        <v>0.48865784499054821</v>
      </c>
      <c r="AN1083" s="24">
        <f t="shared" si="782"/>
        <v>0.16288594833018274</v>
      </c>
    </row>
    <row r="1084" spans="1:40" x14ac:dyDescent="0.25">
      <c r="A1084" s="7" t="s">
        <v>2146</v>
      </c>
      <c r="B1084" s="7" t="s">
        <v>2147</v>
      </c>
      <c r="C1084" s="8" t="s">
        <v>361</v>
      </c>
      <c r="D1084" s="9"/>
      <c r="E1084" s="9"/>
      <c r="F1084" s="9"/>
      <c r="G1084" s="10">
        <v>0</v>
      </c>
      <c r="H1084" s="10">
        <v>2100</v>
      </c>
      <c r="I1084" s="10">
        <v>1079</v>
      </c>
      <c r="J1084" s="10">
        <v>1114</v>
      </c>
      <c r="K1084" s="10">
        <v>1078</v>
      </c>
      <c r="L1084" s="10">
        <v>1165</v>
      </c>
      <c r="M1084" s="10">
        <v>1052</v>
      </c>
      <c r="N1084" s="10">
        <v>1102.25</v>
      </c>
      <c r="O1084" s="10">
        <v>1260</v>
      </c>
      <c r="P1084" s="10">
        <v>0</v>
      </c>
      <c r="Q1084" s="10">
        <v>1260</v>
      </c>
      <c r="R1084" s="10">
        <v>1079</v>
      </c>
      <c r="S1084" s="10">
        <v>0</v>
      </c>
      <c r="T1084" s="10">
        <v>1079</v>
      </c>
      <c r="U1084" s="10">
        <v>0</v>
      </c>
      <c r="V1084" s="10">
        <v>1079</v>
      </c>
      <c r="W1084" s="10">
        <v>181</v>
      </c>
      <c r="X1084" s="10">
        <v>0</v>
      </c>
      <c r="Y1084" s="10">
        <v>2100</v>
      </c>
      <c r="Z1084" s="10">
        <v>0</v>
      </c>
      <c r="AA1084" s="10">
        <v>0</v>
      </c>
      <c r="AB1084" s="10">
        <v>0</v>
      </c>
      <c r="AC1084" s="10">
        <v>0</v>
      </c>
      <c r="AD1084" s="10">
        <v>0</v>
      </c>
      <c r="AE1084" s="10">
        <v>0</v>
      </c>
      <c r="AF1084" s="10">
        <v>0</v>
      </c>
      <c r="AG1084" s="10">
        <v>840</v>
      </c>
      <c r="AH1084" s="10"/>
      <c r="AJ1084" s="24">
        <f t="shared" si="778"/>
        <v>-9.6995708154506435E-2</v>
      </c>
      <c r="AK1084" s="24">
        <f t="shared" si="779"/>
        <v>0.19771863117870722</v>
      </c>
      <c r="AL1084" s="24">
        <f t="shared" si="780"/>
        <v>0.66666666666666663</v>
      </c>
      <c r="AM1084" s="24">
        <f t="shared" si="781"/>
        <v>0.80257510729613735</v>
      </c>
      <c r="AN1084" s="24">
        <f t="shared" si="782"/>
        <v>0.26752503576537912</v>
      </c>
    </row>
    <row r="1085" spans="1:40" x14ac:dyDescent="0.25">
      <c r="A1085" s="7" t="s">
        <v>2148</v>
      </c>
      <c r="B1085" s="7" t="s">
        <v>2149</v>
      </c>
      <c r="C1085" s="8" t="s">
        <v>361</v>
      </c>
      <c r="D1085" s="9"/>
      <c r="E1085" s="9"/>
      <c r="F1085" s="9"/>
      <c r="G1085" s="10">
        <v>0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10">
        <v>0</v>
      </c>
      <c r="W1085" s="10">
        <v>0</v>
      </c>
      <c r="X1085" s="10" t="s">
        <v>2150</v>
      </c>
      <c r="Y1085" s="10">
        <v>0</v>
      </c>
      <c r="Z1085" s="10">
        <v>0</v>
      </c>
      <c r="AA1085" s="10">
        <v>0</v>
      </c>
      <c r="AB1085" s="10">
        <v>0</v>
      </c>
      <c r="AC1085" s="10">
        <v>0</v>
      </c>
      <c r="AD1085" s="10">
        <v>0</v>
      </c>
      <c r="AE1085" s="10">
        <v>0</v>
      </c>
      <c r="AF1085" s="10">
        <v>0</v>
      </c>
      <c r="AG1085" s="10">
        <v>0</v>
      </c>
      <c r="AH1085" s="10"/>
      <c r="AL1085" s="24"/>
    </row>
    <row r="1086" spans="1:40" x14ac:dyDescent="0.25">
      <c r="A1086" s="7" t="s">
        <v>2151</v>
      </c>
      <c r="B1086" s="7" t="s">
        <v>2152</v>
      </c>
      <c r="C1086" s="8" t="s">
        <v>361</v>
      </c>
      <c r="D1086" s="9"/>
      <c r="E1086" s="9"/>
      <c r="F1086" s="9"/>
      <c r="G1086" s="10">
        <v>0</v>
      </c>
      <c r="H1086" s="10">
        <v>2415</v>
      </c>
      <c r="I1086" s="10">
        <v>1817</v>
      </c>
      <c r="J1086" s="10">
        <v>1040</v>
      </c>
      <c r="K1086" s="10">
        <v>1292</v>
      </c>
      <c r="L1086" s="10">
        <v>1636</v>
      </c>
      <c r="M1086" s="10">
        <v>922</v>
      </c>
      <c r="N1086" s="10">
        <v>1222.5</v>
      </c>
      <c r="O1086" s="10">
        <v>1312</v>
      </c>
      <c r="P1086" s="10">
        <v>0</v>
      </c>
      <c r="Q1086" s="10">
        <v>1312</v>
      </c>
      <c r="R1086" s="10">
        <v>1817</v>
      </c>
      <c r="S1086" s="10">
        <v>0</v>
      </c>
      <c r="T1086" s="10">
        <v>1817</v>
      </c>
      <c r="U1086" s="10">
        <v>0</v>
      </c>
      <c r="V1086" s="10">
        <v>1817</v>
      </c>
      <c r="W1086" s="10">
        <v>-505</v>
      </c>
      <c r="X1086" s="10">
        <v>0</v>
      </c>
      <c r="Y1086" s="10">
        <v>2415</v>
      </c>
      <c r="Z1086" s="10">
        <v>0</v>
      </c>
      <c r="AA1086" s="10">
        <v>0</v>
      </c>
      <c r="AB1086" s="10">
        <v>0</v>
      </c>
      <c r="AC1086" s="10">
        <v>0</v>
      </c>
      <c r="AD1086" s="10">
        <v>0</v>
      </c>
      <c r="AE1086" s="10">
        <v>0</v>
      </c>
      <c r="AF1086" s="10">
        <v>0</v>
      </c>
      <c r="AG1086" s="10">
        <v>1103</v>
      </c>
      <c r="AH1086" s="10"/>
      <c r="AJ1086" s="24">
        <f t="shared" ref="AJ1086" si="783">(M1086-L1086)/L1086</f>
        <v>-0.43643031784841074</v>
      </c>
      <c r="AK1086" s="24">
        <f t="shared" ref="AK1086" si="784">(O1086-M1086)/M1086</f>
        <v>0.42299349240780909</v>
      </c>
      <c r="AL1086" s="24">
        <f t="shared" ref="AL1086" si="785">AG1086/O1086</f>
        <v>0.84070121951219512</v>
      </c>
      <c r="AM1086" s="24">
        <f t="shared" ref="AM1086" si="786">(Y1086-L1086)/L1086</f>
        <v>0.47616136919315405</v>
      </c>
      <c r="AN1086" s="24">
        <f t="shared" ref="AN1086" si="787">AM1086/3</f>
        <v>0.15872045639771801</v>
      </c>
    </row>
    <row r="1087" spans="1:40" x14ac:dyDescent="0.25">
      <c r="A1087" s="7" t="s">
        <v>2153</v>
      </c>
      <c r="B1087" s="7" t="s">
        <v>2154</v>
      </c>
      <c r="C1087" s="8" t="s">
        <v>361</v>
      </c>
      <c r="D1087" s="9"/>
      <c r="E1087" s="9"/>
      <c r="F1087" s="9"/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10">
        <v>0</v>
      </c>
      <c r="X1087" s="10">
        <v>0</v>
      </c>
      <c r="Y1087" s="10">
        <v>0</v>
      </c>
      <c r="Z1087" s="10">
        <v>0</v>
      </c>
      <c r="AA1087" s="10">
        <v>0</v>
      </c>
      <c r="AB1087" s="10">
        <v>0</v>
      </c>
      <c r="AC1087" s="10">
        <v>0</v>
      </c>
      <c r="AD1087" s="10">
        <v>0</v>
      </c>
      <c r="AE1087" s="10">
        <v>0</v>
      </c>
      <c r="AF1087" s="10">
        <v>0</v>
      </c>
      <c r="AG1087" s="10">
        <v>0</v>
      </c>
      <c r="AH1087" s="10"/>
      <c r="AL1087" s="24"/>
    </row>
    <row r="1088" spans="1:40" x14ac:dyDescent="0.25">
      <c r="A1088" s="7" t="s">
        <v>2155</v>
      </c>
      <c r="B1088" s="7" t="s">
        <v>2156</v>
      </c>
      <c r="C1088" s="8" t="s">
        <v>361</v>
      </c>
      <c r="D1088" s="9"/>
      <c r="E1088" s="9"/>
      <c r="F1088" s="9"/>
      <c r="G1088" s="10">
        <v>0</v>
      </c>
      <c r="H1088" s="10">
        <v>0</v>
      </c>
      <c r="I1088" s="10">
        <v>0</v>
      </c>
      <c r="J1088" s="10">
        <v>24</v>
      </c>
      <c r="K1088" s="10">
        <v>0</v>
      </c>
      <c r="L1088" s="10">
        <v>0</v>
      </c>
      <c r="M1088" s="10">
        <v>0</v>
      </c>
      <c r="N1088" s="10">
        <v>6</v>
      </c>
      <c r="O1088" s="10">
        <v>0</v>
      </c>
      <c r="P1088" s="10">
        <v>0</v>
      </c>
      <c r="Q1088" s="10">
        <v>0</v>
      </c>
      <c r="R1088" s="10">
        <v>0</v>
      </c>
      <c r="S1088" s="10">
        <v>0</v>
      </c>
      <c r="T1088" s="10">
        <v>0</v>
      </c>
      <c r="U1088" s="10">
        <v>0</v>
      </c>
      <c r="V1088" s="10">
        <v>0</v>
      </c>
      <c r="W1088" s="10">
        <v>0</v>
      </c>
      <c r="X1088" s="10">
        <v>0</v>
      </c>
      <c r="Y1088" s="10">
        <v>0</v>
      </c>
      <c r="Z1088" s="10">
        <v>0</v>
      </c>
      <c r="AA1088" s="10">
        <v>0</v>
      </c>
      <c r="AB1088" s="10">
        <v>0</v>
      </c>
      <c r="AC1088" s="10">
        <v>0</v>
      </c>
      <c r="AD1088" s="10">
        <v>0</v>
      </c>
      <c r="AE1088" s="10">
        <v>0</v>
      </c>
      <c r="AF1088" s="10">
        <v>0</v>
      </c>
      <c r="AG1088" s="10">
        <v>0</v>
      </c>
      <c r="AH1088" s="10"/>
      <c r="AL1088" s="24"/>
    </row>
    <row r="1089" spans="1:40" x14ac:dyDescent="0.25">
      <c r="A1089" s="7" t="s">
        <v>2157</v>
      </c>
      <c r="B1089" s="7" t="s">
        <v>2158</v>
      </c>
      <c r="C1089" s="8" t="s">
        <v>361</v>
      </c>
      <c r="D1089" s="9"/>
      <c r="E1089" s="9"/>
      <c r="F1089" s="9"/>
      <c r="G1089" s="10">
        <v>0</v>
      </c>
      <c r="H1089" s="10">
        <v>3045</v>
      </c>
      <c r="I1089" s="10">
        <v>2705</v>
      </c>
      <c r="J1089" s="10">
        <v>2538</v>
      </c>
      <c r="K1089" s="10">
        <v>2541</v>
      </c>
      <c r="L1089" s="10">
        <v>2829</v>
      </c>
      <c r="M1089" s="10">
        <v>2821</v>
      </c>
      <c r="N1089" s="10">
        <v>2682.25</v>
      </c>
      <c r="O1089" s="10">
        <v>3014</v>
      </c>
      <c r="P1089" s="10">
        <v>0</v>
      </c>
      <c r="Q1089" s="10">
        <v>3014</v>
      </c>
      <c r="R1089" s="10">
        <v>2105</v>
      </c>
      <c r="S1089" s="10">
        <v>0</v>
      </c>
      <c r="T1089" s="10">
        <v>2105</v>
      </c>
      <c r="U1089" s="10">
        <v>0</v>
      </c>
      <c r="V1089" s="10">
        <v>2105</v>
      </c>
      <c r="W1089" s="10">
        <v>909</v>
      </c>
      <c r="X1089" s="10" t="s">
        <v>2159</v>
      </c>
      <c r="Y1089" s="10">
        <v>3045</v>
      </c>
      <c r="Z1089" s="10">
        <v>0</v>
      </c>
      <c r="AA1089" s="10">
        <v>0</v>
      </c>
      <c r="AB1089" s="10">
        <v>0</v>
      </c>
      <c r="AC1089" s="10">
        <v>0</v>
      </c>
      <c r="AD1089" s="10">
        <v>0</v>
      </c>
      <c r="AE1089" s="10">
        <v>0</v>
      </c>
      <c r="AF1089" s="10">
        <v>0</v>
      </c>
      <c r="AG1089" s="10">
        <v>31</v>
      </c>
      <c r="AH1089" s="10"/>
      <c r="AJ1089" s="24">
        <f t="shared" ref="AJ1089:AJ1097" si="788">(M1089-L1089)/L1089</f>
        <v>-2.8278543655001769E-3</v>
      </c>
      <c r="AK1089" s="24">
        <f t="shared" ref="AK1089:AK1097" si="789">(O1089-M1089)/M1089</f>
        <v>6.8415455512229703E-2</v>
      </c>
      <c r="AL1089" s="24">
        <f t="shared" ref="AL1089:AL1097" si="790">AG1089/O1089</f>
        <v>1.028533510285335E-2</v>
      </c>
      <c r="AM1089" s="24">
        <f t="shared" ref="AM1089:AM1097" si="791">(Y1089-L1089)/L1089</f>
        <v>7.6352067868504778E-2</v>
      </c>
      <c r="AN1089" s="24">
        <f t="shared" ref="AN1089:AN1103" si="792">AM1089/3</f>
        <v>2.5450689289501591E-2</v>
      </c>
    </row>
    <row r="1090" spans="1:40" x14ac:dyDescent="0.25">
      <c r="A1090" s="7" t="s">
        <v>2160</v>
      </c>
      <c r="B1090" s="7" t="s">
        <v>2161</v>
      </c>
      <c r="C1090" s="8" t="s">
        <v>361</v>
      </c>
      <c r="D1090" s="9"/>
      <c r="E1090" s="9"/>
      <c r="F1090" s="9"/>
      <c r="G1090" s="10">
        <v>0</v>
      </c>
      <c r="H1090" s="10">
        <v>22827</v>
      </c>
      <c r="I1090" s="10">
        <v>19997</v>
      </c>
      <c r="J1090" s="10">
        <v>18377</v>
      </c>
      <c r="K1090" s="10">
        <v>19597</v>
      </c>
      <c r="L1090" s="10">
        <v>17261</v>
      </c>
      <c r="M1090" s="10">
        <v>18761</v>
      </c>
      <c r="N1090" s="10">
        <v>18499</v>
      </c>
      <c r="O1090" s="10">
        <v>19997</v>
      </c>
      <c r="P1090" s="10">
        <v>0</v>
      </c>
      <c r="Q1090" s="10">
        <v>19997</v>
      </c>
      <c r="R1090" s="10">
        <v>19997</v>
      </c>
      <c r="S1090" s="10">
        <v>0</v>
      </c>
      <c r="T1090" s="10">
        <v>19997</v>
      </c>
      <c r="U1090" s="10">
        <v>0</v>
      </c>
      <c r="V1090" s="10">
        <v>19997</v>
      </c>
      <c r="W1090" s="10">
        <v>0</v>
      </c>
      <c r="X1090" s="10" t="s">
        <v>2162</v>
      </c>
      <c r="Y1090" s="10">
        <v>22827</v>
      </c>
      <c r="Z1090" s="10">
        <v>0</v>
      </c>
      <c r="AA1090" s="10">
        <v>0</v>
      </c>
      <c r="AB1090" s="10">
        <v>0</v>
      </c>
      <c r="AC1090" s="10">
        <v>0</v>
      </c>
      <c r="AD1090" s="10">
        <v>0</v>
      </c>
      <c r="AE1090" s="10">
        <v>0</v>
      </c>
      <c r="AF1090" s="10">
        <v>0</v>
      </c>
      <c r="AG1090" s="10">
        <v>2830</v>
      </c>
      <c r="AH1090" s="10"/>
      <c r="AJ1090" s="24">
        <f t="shared" si="788"/>
        <v>8.6901106540756626E-2</v>
      </c>
      <c r="AK1090" s="24">
        <f t="shared" si="789"/>
        <v>6.5881349608229833E-2</v>
      </c>
      <c r="AL1090" s="24">
        <f t="shared" si="790"/>
        <v>0.14152122818422763</v>
      </c>
      <c r="AM1090" s="24">
        <f t="shared" si="791"/>
        <v>0.32246103933723425</v>
      </c>
      <c r="AN1090" s="24">
        <f t="shared" si="792"/>
        <v>0.10748701311241142</v>
      </c>
    </row>
    <row r="1091" spans="1:40" x14ac:dyDescent="0.25">
      <c r="A1091" s="7" t="s">
        <v>2163</v>
      </c>
      <c r="B1091" s="7" t="s">
        <v>2164</v>
      </c>
      <c r="C1091" s="8" t="s">
        <v>361</v>
      </c>
      <c r="D1091" s="9"/>
      <c r="E1091" s="9"/>
      <c r="F1091" s="9"/>
      <c r="G1091" s="10">
        <v>0</v>
      </c>
      <c r="H1091" s="10">
        <v>0</v>
      </c>
      <c r="I1091" s="10">
        <v>10000</v>
      </c>
      <c r="J1091" s="10">
        <v>3000</v>
      </c>
      <c r="K1091" s="10">
        <v>3000</v>
      </c>
      <c r="L1091" s="10">
        <v>5000</v>
      </c>
      <c r="M1091" s="10">
        <v>5000</v>
      </c>
      <c r="N1091" s="10">
        <v>4000</v>
      </c>
      <c r="O1091" s="10">
        <v>5000</v>
      </c>
      <c r="P1091" s="10">
        <v>0</v>
      </c>
      <c r="Q1091" s="10">
        <v>5000</v>
      </c>
      <c r="R1091" s="10">
        <v>5000</v>
      </c>
      <c r="S1091" s="10">
        <v>5000</v>
      </c>
      <c r="T1091" s="10">
        <v>10000</v>
      </c>
      <c r="U1091" s="10">
        <v>0</v>
      </c>
      <c r="V1091" s="10">
        <v>10000</v>
      </c>
      <c r="W1091" s="10">
        <v>-5000</v>
      </c>
      <c r="X1091" s="10" t="s">
        <v>2165</v>
      </c>
      <c r="Y1091" s="10">
        <v>0</v>
      </c>
      <c r="Z1091" s="10">
        <v>0</v>
      </c>
      <c r="AA1091" s="10">
        <v>0</v>
      </c>
      <c r="AB1091" s="10">
        <v>0</v>
      </c>
      <c r="AC1091" s="10">
        <v>0</v>
      </c>
      <c r="AD1091" s="10">
        <v>0</v>
      </c>
      <c r="AE1091" s="10">
        <v>0</v>
      </c>
      <c r="AF1091" s="10">
        <v>0</v>
      </c>
      <c r="AG1091" s="10">
        <v>-5000</v>
      </c>
      <c r="AH1091" s="10"/>
      <c r="AJ1091" s="24">
        <f t="shared" si="788"/>
        <v>0</v>
      </c>
      <c r="AK1091" s="24">
        <f t="shared" si="789"/>
        <v>0</v>
      </c>
      <c r="AL1091" s="24">
        <f t="shared" si="790"/>
        <v>-1</v>
      </c>
      <c r="AM1091" s="24">
        <f t="shared" si="791"/>
        <v>-1</v>
      </c>
      <c r="AN1091" s="24">
        <f t="shared" si="792"/>
        <v>-0.33333333333333331</v>
      </c>
    </row>
    <row r="1092" spans="1:40" x14ac:dyDescent="0.25">
      <c r="A1092" s="12" t="s">
        <v>2095</v>
      </c>
      <c r="B1092" s="13" t="s">
        <v>286</v>
      </c>
      <c r="C1092" s="13"/>
      <c r="D1092" s="14">
        <v>0</v>
      </c>
      <c r="E1092" s="14">
        <v>0</v>
      </c>
      <c r="F1092" s="14">
        <v>0</v>
      </c>
      <c r="G1092" s="14">
        <v>0</v>
      </c>
      <c r="H1092" s="14">
        <v>217891</v>
      </c>
      <c r="I1092" s="14">
        <v>171523</v>
      </c>
      <c r="J1092" s="14">
        <v>129905</v>
      </c>
      <c r="K1092" s="14">
        <v>153343</v>
      </c>
      <c r="L1092" s="14">
        <v>145410</v>
      </c>
      <c r="M1092" s="14">
        <v>152843</v>
      </c>
      <c r="N1092" s="14">
        <v>145375.25</v>
      </c>
      <c r="O1092" s="14">
        <v>167395</v>
      </c>
      <c r="P1092" s="14">
        <v>25000</v>
      </c>
      <c r="Q1092" s="14">
        <v>192395</v>
      </c>
      <c r="R1092" s="14">
        <v>167834</v>
      </c>
      <c r="S1092" s="14">
        <v>9490</v>
      </c>
      <c r="T1092" s="14">
        <v>177324</v>
      </c>
      <c r="U1092" s="14">
        <v>0</v>
      </c>
      <c r="V1092" s="14">
        <v>177324</v>
      </c>
      <c r="W1092" s="14">
        <v>15071</v>
      </c>
      <c r="X1092" s="14">
        <v>0</v>
      </c>
      <c r="Y1092" s="14">
        <v>217891</v>
      </c>
      <c r="Z1092" s="14">
        <v>0</v>
      </c>
      <c r="AA1092" s="14">
        <v>0</v>
      </c>
      <c r="AB1092" s="14">
        <v>0</v>
      </c>
      <c r="AC1092" s="14">
        <v>0</v>
      </c>
      <c r="AD1092" s="14">
        <v>0</v>
      </c>
      <c r="AE1092" s="14">
        <v>0</v>
      </c>
      <c r="AF1092" s="14">
        <v>0</v>
      </c>
      <c r="AG1092" s="14">
        <v>50496</v>
      </c>
      <c r="AH1092" s="14">
        <v>0</v>
      </c>
      <c r="AJ1092" s="24">
        <f t="shared" si="788"/>
        <v>5.1117529743483943E-2</v>
      </c>
      <c r="AK1092" s="24">
        <f t="shared" si="789"/>
        <v>9.5208809039341022E-2</v>
      </c>
      <c r="AL1092" s="24">
        <f t="shared" si="790"/>
        <v>0.30165775560799307</v>
      </c>
      <c r="AM1092" s="24">
        <f t="shared" si="791"/>
        <v>0.49845952823052059</v>
      </c>
      <c r="AN1092" s="24">
        <f t="shared" si="792"/>
        <v>0.16615317607684019</v>
      </c>
    </row>
    <row r="1093" spans="1:40" x14ac:dyDescent="0.25">
      <c r="A1093" s="12" t="s">
        <v>2166</v>
      </c>
      <c r="B1093" s="13" t="s">
        <v>2167</v>
      </c>
      <c r="C1093" s="13"/>
      <c r="D1093" s="14">
        <v>0</v>
      </c>
      <c r="E1093" s="14">
        <v>0</v>
      </c>
      <c r="F1093" s="14">
        <v>0</v>
      </c>
      <c r="G1093" s="14">
        <v>0</v>
      </c>
      <c r="H1093" s="14">
        <v>217891</v>
      </c>
      <c r="I1093" s="14">
        <v>171523</v>
      </c>
      <c r="J1093" s="14">
        <v>129905</v>
      </c>
      <c r="K1093" s="14">
        <v>153343</v>
      </c>
      <c r="L1093" s="14">
        <v>145410</v>
      </c>
      <c r="M1093" s="14">
        <v>152843</v>
      </c>
      <c r="N1093" s="14">
        <v>145375.25</v>
      </c>
      <c r="O1093" s="14">
        <v>167395</v>
      </c>
      <c r="P1093" s="14">
        <v>25000</v>
      </c>
      <c r="Q1093" s="14">
        <v>192395</v>
      </c>
      <c r="R1093" s="14">
        <v>167834</v>
      </c>
      <c r="S1093" s="14">
        <v>9490</v>
      </c>
      <c r="T1093" s="14">
        <v>177324</v>
      </c>
      <c r="U1093" s="14">
        <v>0</v>
      </c>
      <c r="V1093" s="14">
        <v>177324</v>
      </c>
      <c r="W1093" s="14">
        <v>15071</v>
      </c>
      <c r="X1093" s="14">
        <v>0</v>
      </c>
      <c r="Y1093" s="14">
        <v>217891</v>
      </c>
      <c r="Z1093" s="14">
        <v>0</v>
      </c>
      <c r="AA1093" s="14">
        <v>0</v>
      </c>
      <c r="AB1093" s="14">
        <v>0</v>
      </c>
      <c r="AC1093" s="14">
        <v>0</v>
      </c>
      <c r="AD1093" s="14">
        <v>0</v>
      </c>
      <c r="AE1093" s="14">
        <v>0</v>
      </c>
      <c r="AF1093" s="14">
        <v>0</v>
      </c>
      <c r="AG1093" s="14">
        <v>50496</v>
      </c>
      <c r="AH1093" s="14">
        <v>0</v>
      </c>
      <c r="AJ1093" s="24">
        <f t="shared" si="788"/>
        <v>5.1117529743483943E-2</v>
      </c>
      <c r="AK1093" s="24">
        <f t="shared" si="789"/>
        <v>9.5208809039341022E-2</v>
      </c>
      <c r="AL1093" s="24">
        <f t="shared" si="790"/>
        <v>0.30165775560799307</v>
      </c>
      <c r="AM1093" s="24">
        <f t="shared" si="791"/>
        <v>0.49845952823052059</v>
      </c>
      <c r="AN1093" s="24">
        <f t="shared" si="792"/>
        <v>0.16615317607684019</v>
      </c>
    </row>
    <row r="1094" spans="1:40" ht="15.75" thickBot="1" x14ac:dyDescent="0.3">
      <c r="A1094" s="15" t="s">
        <v>2168</v>
      </c>
      <c r="B1094" s="16" t="s">
        <v>2169</v>
      </c>
      <c r="C1094" s="16"/>
      <c r="D1094" s="17">
        <v>0</v>
      </c>
      <c r="E1094" s="17">
        <v>0</v>
      </c>
      <c r="F1094" s="17">
        <v>0</v>
      </c>
      <c r="G1094" s="17">
        <v>0</v>
      </c>
      <c r="H1094" s="17">
        <v>1710429</v>
      </c>
      <c r="I1094" s="17">
        <v>1388415</v>
      </c>
      <c r="J1094" s="17">
        <v>1069624</v>
      </c>
      <c r="K1094" s="17">
        <v>1255915</v>
      </c>
      <c r="L1094" s="17">
        <v>1462640</v>
      </c>
      <c r="M1094" s="17">
        <v>1477945</v>
      </c>
      <c r="N1094" s="17">
        <v>1316531</v>
      </c>
      <c r="O1094" s="17">
        <v>1536705</v>
      </c>
      <c r="P1094" s="17">
        <v>25000</v>
      </c>
      <c r="Q1094" s="17">
        <v>1561705</v>
      </c>
      <c r="R1094" s="17">
        <v>1424102</v>
      </c>
      <c r="S1094" s="17">
        <v>59126</v>
      </c>
      <c r="T1094" s="17">
        <v>1483228</v>
      </c>
      <c r="U1094" s="17">
        <v>0</v>
      </c>
      <c r="V1094" s="17">
        <v>1483228</v>
      </c>
      <c r="W1094" s="17">
        <v>78477</v>
      </c>
      <c r="X1094" s="17">
        <v>0</v>
      </c>
      <c r="Y1094" s="17">
        <v>1710429</v>
      </c>
      <c r="Z1094" s="17">
        <v>0</v>
      </c>
      <c r="AA1094" s="17">
        <v>0</v>
      </c>
      <c r="AB1094" s="17">
        <v>0</v>
      </c>
      <c r="AC1094" s="17">
        <v>0</v>
      </c>
      <c r="AD1094" s="17">
        <v>0</v>
      </c>
      <c r="AE1094" s="17">
        <v>0</v>
      </c>
      <c r="AF1094" s="17">
        <v>0</v>
      </c>
      <c r="AG1094" s="17">
        <v>173724</v>
      </c>
      <c r="AH1094" s="17">
        <v>0</v>
      </c>
      <c r="AJ1094" s="27">
        <f t="shared" si="788"/>
        <v>1.0463955587157469E-2</v>
      </c>
      <c r="AK1094" s="27">
        <f t="shared" si="789"/>
        <v>3.9757907093971701E-2</v>
      </c>
      <c r="AL1094" s="27">
        <f t="shared" si="790"/>
        <v>0.11304967446582136</v>
      </c>
      <c r="AM1094" s="27">
        <f t="shared" si="791"/>
        <v>0.16941215883607724</v>
      </c>
      <c r="AN1094" s="27">
        <f t="shared" si="792"/>
        <v>5.6470719612025745E-2</v>
      </c>
    </row>
    <row r="1095" spans="1:40" ht="15.75" thickTop="1" x14ac:dyDescent="0.25">
      <c r="A1095" s="7" t="s">
        <v>2170</v>
      </c>
      <c r="B1095" s="7" t="s">
        <v>2171</v>
      </c>
      <c r="C1095" s="8" t="s">
        <v>37</v>
      </c>
      <c r="D1095" s="9"/>
      <c r="E1095" s="9"/>
      <c r="F1095" s="9"/>
      <c r="G1095" s="10">
        <v>0</v>
      </c>
      <c r="H1095" s="10">
        <v>1006194</v>
      </c>
      <c r="I1095" s="10">
        <v>888661</v>
      </c>
      <c r="J1095" s="10">
        <v>386523</v>
      </c>
      <c r="K1095" s="10">
        <v>379405</v>
      </c>
      <c r="L1095" s="10">
        <v>398173</v>
      </c>
      <c r="M1095" s="10">
        <v>778048</v>
      </c>
      <c r="N1095" s="10">
        <v>485537.25</v>
      </c>
      <c r="O1095" s="10">
        <v>933661</v>
      </c>
      <c r="P1095" s="10">
        <v>0</v>
      </c>
      <c r="Q1095" s="10">
        <v>933661</v>
      </c>
      <c r="R1095" s="10">
        <v>616371</v>
      </c>
      <c r="S1095" s="10">
        <v>0</v>
      </c>
      <c r="T1095" s="10">
        <v>616371</v>
      </c>
      <c r="U1095" s="10">
        <v>0</v>
      </c>
      <c r="V1095" s="10">
        <v>616371</v>
      </c>
      <c r="W1095" s="10">
        <v>317290</v>
      </c>
      <c r="X1095" s="10" t="s">
        <v>2172</v>
      </c>
      <c r="Y1095" s="10">
        <v>1006194</v>
      </c>
      <c r="Z1095" s="10">
        <v>0</v>
      </c>
      <c r="AA1095" s="10">
        <v>0</v>
      </c>
      <c r="AB1095" s="10">
        <v>0</v>
      </c>
      <c r="AC1095" s="10">
        <v>0</v>
      </c>
      <c r="AD1095" s="10">
        <v>0</v>
      </c>
      <c r="AE1095" s="10">
        <v>0</v>
      </c>
      <c r="AF1095" s="10">
        <v>0</v>
      </c>
      <c r="AG1095" s="10">
        <v>72533</v>
      </c>
      <c r="AH1095" s="10"/>
      <c r="AJ1095" s="24">
        <f t="shared" si="788"/>
        <v>0.95404510099881212</v>
      </c>
      <c r="AK1095" s="24">
        <f t="shared" si="789"/>
        <v>0.20000436991033974</v>
      </c>
      <c r="AL1095" s="24">
        <f t="shared" si="790"/>
        <v>7.7686655006474509E-2</v>
      </c>
      <c r="AM1095" s="24">
        <f t="shared" si="791"/>
        <v>1.5270271967210234</v>
      </c>
      <c r="AN1095" s="24">
        <f t="shared" si="792"/>
        <v>0.50900906557367442</v>
      </c>
    </row>
    <row r="1096" spans="1:40" x14ac:dyDescent="0.25">
      <c r="A1096" s="12" t="s">
        <v>2173</v>
      </c>
      <c r="B1096" s="13" t="s">
        <v>286</v>
      </c>
      <c r="C1096" s="13"/>
      <c r="D1096" s="14">
        <v>0</v>
      </c>
      <c r="E1096" s="14">
        <v>0</v>
      </c>
      <c r="F1096" s="14">
        <v>0</v>
      </c>
      <c r="G1096" s="14">
        <v>0</v>
      </c>
      <c r="H1096" s="14">
        <v>1006194</v>
      </c>
      <c r="I1096" s="14">
        <v>888661</v>
      </c>
      <c r="J1096" s="14">
        <v>386523</v>
      </c>
      <c r="K1096" s="14">
        <v>379405</v>
      </c>
      <c r="L1096" s="14">
        <v>398173</v>
      </c>
      <c r="M1096" s="14">
        <v>778048</v>
      </c>
      <c r="N1096" s="14">
        <v>485537.25</v>
      </c>
      <c r="O1096" s="14">
        <v>933661</v>
      </c>
      <c r="P1096" s="14">
        <v>0</v>
      </c>
      <c r="Q1096" s="14">
        <v>933661</v>
      </c>
      <c r="R1096" s="14">
        <v>616371</v>
      </c>
      <c r="S1096" s="14">
        <v>0</v>
      </c>
      <c r="T1096" s="14">
        <v>616371</v>
      </c>
      <c r="U1096" s="14">
        <v>0</v>
      </c>
      <c r="V1096" s="14">
        <v>616371</v>
      </c>
      <c r="W1096" s="14">
        <v>317290</v>
      </c>
      <c r="X1096" s="14">
        <v>0</v>
      </c>
      <c r="Y1096" s="14">
        <v>1006194</v>
      </c>
      <c r="Z1096" s="14">
        <v>0</v>
      </c>
      <c r="AA1096" s="14">
        <v>0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72533</v>
      </c>
      <c r="AH1096" s="14">
        <v>0</v>
      </c>
      <c r="AJ1096" s="24">
        <f t="shared" si="788"/>
        <v>0.95404510099881212</v>
      </c>
      <c r="AK1096" s="24">
        <f t="shared" si="789"/>
        <v>0.20000436991033974</v>
      </c>
      <c r="AL1096" s="24">
        <f t="shared" si="790"/>
        <v>7.7686655006474509E-2</v>
      </c>
      <c r="AM1096" s="24">
        <f t="shared" si="791"/>
        <v>1.5270271967210234</v>
      </c>
      <c r="AN1096" s="24">
        <f t="shared" si="792"/>
        <v>0.50900906557367442</v>
      </c>
    </row>
    <row r="1097" spans="1:40" ht="15.75" thickBot="1" x14ac:dyDescent="0.3">
      <c r="A1097" s="15" t="s">
        <v>2174</v>
      </c>
      <c r="B1097" s="16" t="s">
        <v>2175</v>
      </c>
      <c r="C1097" s="16"/>
      <c r="D1097" s="17">
        <v>0</v>
      </c>
      <c r="E1097" s="17">
        <v>0</v>
      </c>
      <c r="F1097" s="17">
        <v>0</v>
      </c>
      <c r="G1097" s="17">
        <v>0</v>
      </c>
      <c r="H1097" s="17">
        <v>1006194</v>
      </c>
      <c r="I1097" s="17">
        <v>888661</v>
      </c>
      <c r="J1097" s="17">
        <v>386523</v>
      </c>
      <c r="K1097" s="17">
        <v>379405</v>
      </c>
      <c r="L1097" s="17">
        <v>398173</v>
      </c>
      <c r="M1097" s="17">
        <v>778048</v>
      </c>
      <c r="N1097" s="17">
        <v>485537.25</v>
      </c>
      <c r="O1097" s="17">
        <v>933661</v>
      </c>
      <c r="P1097" s="17">
        <v>0</v>
      </c>
      <c r="Q1097" s="17">
        <v>933661</v>
      </c>
      <c r="R1097" s="17">
        <v>616371</v>
      </c>
      <c r="S1097" s="17">
        <v>0</v>
      </c>
      <c r="T1097" s="17">
        <v>616371</v>
      </c>
      <c r="U1097" s="17">
        <v>0</v>
      </c>
      <c r="V1097" s="17">
        <v>616371</v>
      </c>
      <c r="W1097" s="17">
        <v>317290</v>
      </c>
      <c r="X1097" s="17">
        <v>0</v>
      </c>
      <c r="Y1097" s="17">
        <v>1006194</v>
      </c>
      <c r="Z1097" s="17">
        <v>0</v>
      </c>
      <c r="AA1097" s="17">
        <v>0</v>
      </c>
      <c r="AB1097" s="17">
        <v>0</v>
      </c>
      <c r="AC1097" s="17">
        <v>0</v>
      </c>
      <c r="AD1097" s="17">
        <v>0</v>
      </c>
      <c r="AE1097" s="17">
        <v>0</v>
      </c>
      <c r="AF1097" s="17">
        <v>0</v>
      </c>
      <c r="AG1097" s="17">
        <v>72533</v>
      </c>
      <c r="AH1097" s="17">
        <v>0</v>
      </c>
      <c r="AJ1097" s="24">
        <f t="shared" si="788"/>
        <v>0.95404510099881212</v>
      </c>
      <c r="AK1097" s="24">
        <f t="shared" si="789"/>
        <v>0.20000436991033974</v>
      </c>
      <c r="AL1097" s="24">
        <f t="shared" si="790"/>
        <v>7.7686655006474509E-2</v>
      </c>
      <c r="AM1097" s="24">
        <f t="shared" si="791"/>
        <v>1.5270271967210234</v>
      </c>
      <c r="AN1097" s="24">
        <f t="shared" si="792"/>
        <v>0.50900906557367442</v>
      </c>
    </row>
    <row r="1098" spans="1:40" ht="15.75" thickTop="1" x14ac:dyDescent="0.25">
      <c r="A1098" s="7" t="s">
        <v>2176</v>
      </c>
      <c r="B1098" s="7" t="s">
        <v>2177</v>
      </c>
      <c r="C1098" s="8" t="s">
        <v>37</v>
      </c>
      <c r="D1098" s="9"/>
      <c r="E1098" s="9"/>
      <c r="F1098" s="9"/>
      <c r="G1098" s="10">
        <v>0</v>
      </c>
      <c r="H1098" s="10">
        <v>500</v>
      </c>
      <c r="I1098" s="10">
        <v>2130</v>
      </c>
      <c r="J1098" s="10">
        <v>446</v>
      </c>
      <c r="K1098" s="10">
        <v>6</v>
      </c>
      <c r="L1098" s="10">
        <v>580</v>
      </c>
      <c r="M1098" s="10">
        <v>1442</v>
      </c>
      <c r="N1098" s="10">
        <v>618.5</v>
      </c>
      <c r="O1098" s="10">
        <v>0</v>
      </c>
      <c r="P1098" s="10">
        <v>0</v>
      </c>
      <c r="Q1098" s="10">
        <v>0</v>
      </c>
      <c r="R1098" s="10">
        <v>2130</v>
      </c>
      <c r="S1098" s="10">
        <v>0</v>
      </c>
      <c r="T1098" s="10">
        <v>2130</v>
      </c>
      <c r="U1098" s="10">
        <v>0</v>
      </c>
      <c r="V1098" s="10">
        <v>2130</v>
      </c>
      <c r="W1098" s="10">
        <v>-2130</v>
      </c>
      <c r="X1098" s="10">
        <v>0</v>
      </c>
      <c r="Y1098" s="10">
        <v>500</v>
      </c>
      <c r="Z1098" s="10">
        <v>0</v>
      </c>
      <c r="AA1098" s="10">
        <v>0</v>
      </c>
      <c r="AB1098" s="10">
        <v>0</v>
      </c>
      <c r="AC1098" s="10">
        <v>0</v>
      </c>
      <c r="AD1098" s="10">
        <v>0</v>
      </c>
      <c r="AE1098" s="10">
        <v>0</v>
      </c>
      <c r="AF1098" s="10">
        <v>0</v>
      </c>
      <c r="AG1098" s="10">
        <v>500</v>
      </c>
      <c r="AH1098" s="10"/>
      <c r="AL1098" s="24"/>
    </row>
    <row r="1099" spans="1:40" x14ac:dyDescent="0.25">
      <c r="A1099" s="7" t="s">
        <v>2178</v>
      </c>
      <c r="B1099" s="7" t="s">
        <v>2179</v>
      </c>
      <c r="C1099" s="8" t="s">
        <v>37</v>
      </c>
      <c r="D1099" s="9"/>
      <c r="E1099" s="9"/>
      <c r="F1099" s="9"/>
      <c r="G1099" s="10">
        <v>0</v>
      </c>
      <c r="H1099" s="10">
        <v>6480</v>
      </c>
      <c r="I1099" s="10">
        <v>6445</v>
      </c>
      <c r="J1099" s="10">
        <v>6485</v>
      </c>
      <c r="K1099" s="10">
        <v>6692</v>
      </c>
      <c r="L1099" s="10">
        <v>7290</v>
      </c>
      <c r="M1099" s="10">
        <v>8494</v>
      </c>
      <c r="N1099" s="10">
        <v>7240.25</v>
      </c>
      <c r="O1099" s="10">
        <v>6480</v>
      </c>
      <c r="P1099" s="10">
        <v>0</v>
      </c>
      <c r="Q1099" s="10">
        <v>6480</v>
      </c>
      <c r="R1099" s="10">
        <v>4475</v>
      </c>
      <c r="S1099" s="10">
        <v>0</v>
      </c>
      <c r="T1099" s="10">
        <v>4475</v>
      </c>
      <c r="U1099" s="10">
        <v>0</v>
      </c>
      <c r="V1099" s="10">
        <v>4475</v>
      </c>
      <c r="W1099" s="10">
        <v>2005</v>
      </c>
      <c r="X1099" s="10">
        <v>0</v>
      </c>
      <c r="Y1099" s="10">
        <v>6480</v>
      </c>
      <c r="Z1099" s="10">
        <v>0</v>
      </c>
      <c r="AA1099" s="10">
        <v>0</v>
      </c>
      <c r="AB1099" s="10">
        <v>0</v>
      </c>
      <c r="AC1099" s="10">
        <v>0</v>
      </c>
      <c r="AD1099" s="10">
        <v>0</v>
      </c>
      <c r="AE1099" s="10">
        <v>0</v>
      </c>
      <c r="AF1099" s="10">
        <v>0</v>
      </c>
      <c r="AG1099" s="10">
        <v>0</v>
      </c>
      <c r="AH1099" s="10"/>
      <c r="AJ1099" s="24">
        <f t="shared" ref="AJ1099:AJ1100" si="793">(M1099-L1099)/L1099</f>
        <v>0.16515775034293553</v>
      </c>
      <c r="AK1099" s="24">
        <f t="shared" ref="AK1099:AK1100" si="794">(O1099-M1099)/M1099</f>
        <v>-0.23710854720979516</v>
      </c>
      <c r="AL1099" s="24">
        <f t="shared" ref="AL1099:AL1100" si="795">AG1099/O1099</f>
        <v>0</v>
      </c>
      <c r="AM1099" s="24">
        <f t="shared" ref="AM1099:AM1100" si="796">(Y1099-L1099)/L1099</f>
        <v>-0.1111111111111111</v>
      </c>
      <c r="AN1099" s="24">
        <f t="shared" si="792"/>
        <v>-3.7037037037037035E-2</v>
      </c>
    </row>
    <row r="1100" spans="1:40" x14ac:dyDescent="0.25">
      <c r="A1100" s="7" t="s">
        <v>2180</v>
      </c>
      <c r="B1100" s="7" t="s">
        <v>2181</v>
      </c>
      <c r="C1100" s="8" t="s">
        <v>37</v>
      </c>
      <c r="D1100" s="9"/>
      <c r="E1100" s="9"/>
      <c r="F1100" s="9"/>
      <c r="G1100" s="10">
        <v>0</v>
      </c>
      <c r="H1100" s="10">
        <v>400</v>
      </c>
      <c r="I1100" s="10">
        <v>312</v>
      </c>
      <c r="J1100" s="10">
        <v>1184</v>
      </c>
      <c r="K1100" s="10">
        <v>-1088</v>
      </c>
      <c r="L1100" s="10">
        <v>6</v>
      </c>
      <c r="M1100" s="10">
        <v>165</v>
      </c>
      <c r="N1100" s="10">
        <v>66.75</v>
      </c>
      <c r="O1100" s="10">
        <v>200</v>
      </c>
      <c r="P1100" s="10">
        <v>0</v>
      </c>
      <c r="Q1100" s="10">
        <v>200</v>
      </c>
      <c r="R1100" s="10">
        <v>312</v>
      </c>
      <c r="S1100" s="10">
        <v>0</v>
      </c>
      <c r="T1100" s="10">
        <v>312</v>
      </c>
      <c r="U1100" s="10">
        <v>0</v>
      </c>
      <c r="V1100" s="10">
        <v>312</v>
      </c>
      <c r="W1100" s="10">
        <v>-112</v>
      </c>
      <c r="X1100" s="10">
        <v>0</v>
      </c>
      <c r="Y1100" s="10">
        <v>400</v>
      </c>
      <c r="Z1100" s="10">
        <v>0</v>
      </c>
      <c r="AA1100" s="10">
        <v>0</v>
      </c>
      <c r="AB1100" s="10">
        <v>0</v>
      </c>
      <c r="AC1100" s="10">
        <v>0</v>
      </c>
      <c r="AD1100" s="10">
        <v>0</v>
      </c>
      <c r="AE1100" s="10">
        <v>0</v>
      </c>
      <c r="AF1100" s="10">
        <v>0</v>
      </c>
      <c r="AG1100" s="10">
        <v>200</v>
      </c>
      <c r="AH1100" s="10"/>
      <c r="AJ1100" s="24">
        <f t="shared" si="793"/>
        <v>26.5</v>
      </c>
      <c r="AK1100" s="24">
        <f t="shared" si="794"/>
        <v>0.21212121212121213</v>
      </c>
      <c r="AL1100" s="24">
        <f t="shared" si="795"/>
        <v>1</v>
      </c>
      <c r="AM1100" s="24">
        <f t="shared" si="796"/>
        <v>65.666666666666671</v>
      </c>
      <c r="AN1100" s="24">
        <f t="shared" si="792"/>
        <v>21.888888888888889</v>
      </c>
    </row>
    <row r="1101" spans="1:40" x14ac:dyDescent="0.25">
      <c r="A1101" s="7" t="s">
        <v>2182</v>
      </c>
      <c r="B1101" s="7" t="s">
        <v>2183</v>
      </c>
      <c r="C1101" s="8" t="s">
        <v>37</v>
      </c>
      <c r="D1101" s="9"/>
      <c r="E1101" s="9"/>
      <c r="F1101" s="9"/>
      <c r="G1101" s="10">
        <v>0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0</v>
      </c>
      <c r="AC1101" s="10">
        <v>0</v>
      </c>
      <c r="AD1101" s="10">
        <v>0</v>
      </c>
      <c r="AE1101" s="10">
        <v>0</v>
      </c>
      <c r="AF1101" s="10">
        <v>0</v>
      </c>
      <c r="AG1101" s="10">
        <v>0</v>
      </c>
      <c r="AH1101" s="10"/>
      <c r="AL1101" s="24"/>
    </row>
    <row r="1102" spans="1:40" x14ac:dyDescent="0.25">
      <c r="A1102" s="12" t="s">
        <v>2173</v>
      </c>
      <c r="B1102" s="13" t="s">
        <v>286</v>
      </c>
      <c r="C1102" s="13"/>
      <c r="D1102" s="14">
        <v>0</v>
      </c>
      <c r="E1102" s="14">
        <v>0</v>
      </c>
      <c r="F1102" s="14">
        <v>0</v>
      </c>
      <c r="G1102" s="14">
        <v>0</v>
      </c>
      <c r="H1102" s="14">
        <v>7380</v>
      </c>
      <c r="I1102" s="14">
        <v>8887</v>
      </c>
      <c r="J1102" s="14">
        <v>8115</v>
      </c>
      <c r="K1102" s="14">
        <v>5610</v>
      </c>
      <c r="L1102" s="14">
        <v>7876</v>
      </c>
      <c r="M1102" s="14">
        <v>10101</v>
      </c>
      <c r="N1102" s="14">
        <v>7925.5</v>
      </c>
      <c r="O1102" s="14">
        <v>6680</v>
      </c>
      <c r="P1102" s="14">
        <v>0</v>
      </c>
      <c r="Q1102" s="14">
        <v>6680</v>
      </c>
      <c r="R1102" s="14">
        <v>6917</v>
      </c>
      <c r="S1102" s="14">
        <v>0</v>
      </c>
      <c r="T1102" s="14">
        <v>6917</v>
      </c>
      <c r="U1102" s="14">
        <v>0</v>
      </c>
      <c r="V1102" s="14">
        <v>6917</v>
      </c>
      <c r="W1102" s="14">
        <v>-237</v>
      </c>
      <c r="X1102" s="14">
        <v>0</v>
      </c>
      <c r="Y1102" s="14">
        <v>7380</v>
      </c>
      <c r="Z1102" s="14">
        <v>0</v>
      </c>
      <c r="AA1102" s="14">
        <v>0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700</v>
      </c>
      <c r="AH1102" s="14">
        <v>0</v>
      </c>
      <c r="AJ1102" s="24">
        <f t="shared" ref="AJ1102:AJ1103" si="797">(M1102-L1102)/L1102</f>
        <v>0.2825038090401219</v>
      </c>
      <c r="AK1102" s="24">
        <f t="shared" ref="AK1102:AK1103" si="798">(O1102-M1102)/M1102</f>
        <v>-0.33867933867933869</v>
      </c>
      <c r="AL1102" s="24">
        <f t="shared" ref="AL1102:AL1103" si="799">AG1102/O1102</f>
        <v>0.10479041916167664</v>
      </c>
      <c r="AM1102" s="24">
        <f t="shared" ref="AM1102:AM1103" si="800">(Y1102-L1102)/L1102</f>
        <v>-6.2976130015236165E-2</v>
      </c>
      <c r="AN1102" s="24">
        <f t="shared" si="792"/>
        <v>-2.0992043338412054E-2</v>
      </c>
    </row>
    <row r="1103" spans="1:40" ht="15.75" thickBot="1" x14ac:dyDescent="0.3">
      <c r="A1103" s="15" t="s">
        <v>2184</v>
      </c>
      <c r="B1103" s="16" t="s">
        <v>2185</v>
      </c>
      <c r="C1103" s="16"/>
      <c r="D1103" s="17">
        <v>0</v>
      </c>
      <c r="E1103" s="17">
        <v>0</v>
      </c>
      <c r="F1103" s="17">
        <v>0</v>
      </c>
      <c r="G1103" s="17">
        <v>0</v>
      </c>
      <c r="H1103" s="17">
        <v>7380</v>
      </c>
      <c r="I1103" s="17">
        <v>8887</v>
      </c>
      <c r="J1103" s="17">
        <v>8115</v>
      </c>
      <c r="K1103" s="17">
        <v>5610</v>
      </c>
      <c r="L1103" s="17">
        <v>7876</v>
      </c>
      <c r="M1103" s="17">
        <v>10101</v>
      </c>
      <c r="N1103" s="17">
        <v>7925.5</v>
      </c>
      <c r="O1103" s="17">
        <v>6680</v>
      </c>
      <c r="P1103" s="17">
        <v>0</v>
      </c>
      <c r="Q1103" s="17">
        <v>6680</v>
      </c>
      <c r="R1103" s="17">
        <v>6917</v>
      </c>
      <c r="S1103" s="17">
        <v>0</v>
      </c>
      <c r="T1103" s="17">
        <v>6917</v>
      </c>
      <c r="U1103" s="17">
        <v>0</v>
      </c>
      <c r="V1103" s="17">
        <v>6917</v>
      </c>
      <c r="W1103" s="17">
        <v>-237</v>
      </c>
      <c r="X1103" s="17">
        <v>0</v>
      </c>
      <c r="Y1103" s="17">
        <v>7380</v>
      </c>
      <c r="Z1103" s="17">
        <v>0</v>
      </c>
      <c r="AA1103" s="17">
        <v>0</v>
      </c>
      <c r="AB1103" s="17">
        <v>0</v>
      </c>
      <c r="AC1103" s="17">
        <v>0</v>
      </c>
      <c r="AD1103" s="17">
        <v>0</v>
      </c>
      <c r="AE1103" s="17">
        <v>0</v>
      </c>
      <c r="AF1103" s="17">
        <v>0</v>
      </c>
      <c r="AG1103" s="17">
        <v>700</v>
      </c>
      <c r="AH1103" s="17">
        <v>0</v>
      </c>
      <c r="AJ1103" s="24">
        <f t="shared" si="797"/>
        <v>0.2825038090401219</v>
      </c>
      <c r="AK1103" s="24">
        <f t="shared" si="798"/>
        <v>-0.33867933867933869</v>
      </c>
      <c r="AL1103" s="24">
        <f t="shared" si="799"/>
        <v>0.10479041916167664</v>
      </c>
      <c r="AM1103" s="24">
        <f t="shared" si="800"/>
        <v>-6.2976130015236165E-2</v>
      </c>
      <c r="AN1103" s="24">
        <f t="shared" si="792"/>
        <v>-2.0992043338412054E-2</v>
      </c>
    </row>
    <row r="1104" spans="1:40" ht="15.75" thickTop="1" x14ac:dyDescent="0.25">
      <c r="A1104" s="19" t="s">
        <v>2186</v>
      </c>
      <c r="B1104" s="19" t="s">
        <v>2187</v>
      </c>
      <c r="C1104" s="8" t="s">
        <v>37</v>
      </c>
      <c r="D1104" s="9"/>
      <c r="E1104" s="9"/>
      <c r="F1104" s="9"/>
      <c r="G1104" s="10">
        <v>0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10">
        <v>0</v>
      </c>
      <c r="X1104" s="10">
        <v>0</v>
      </c>
      <c r="Y1104" s="10">
        <v>0</v>
      </c>
      <c r="Z1104" s="10">
        <v>0</v>
      </c>
      <c r="AA1104" s="10">
        <v>0</v>
      </c>
      <c r="AB1104" s="10">
        <v>0</v>
      </c>
      <c r="AC1104" s="10">
        <v>0</v>
      </c>
      <c r="AD1104" s="10">
        <v>0</v>
      </c>
      <c r="AE1104" s="10">
        <v>0</v>
      </c>
      <c r="AF1104" s="10">
        <v>0</v>
      </c>
      <c r="AG1104" s="10">
        <v>0</v>
      </c>
      <c r="AH1104" s="10"/>
      <c r="AL1104" s="24"/>
    </row>
    <row r="1105" spans="1:40" x14ac:dyDescent="0.25">
      <c r="A1105" s="12" t="s">
        <v>2188</v>
      </c>
      <c r="B1105" s="13" t="s">
        <v>2189</v>
      </c>
      <c r="C1105" s="13"/>
      <c r="D1105" s="14">
        <v>0</v>
      </c>
      <c r="E1105" s="14">
        <v>0</v>
      </c>
      <c r="F1105" s="14">
        <v>0</v>
      </c>
      <c r="G1105" s="14">
        <v>0</v>
      </c>
      <c r="H1105" s="14">
        <v>0</v>
      </c>
      <c r="I1105" s="14">
        <v>0</v>
      </c>
      <c r="J1105" s="14">
        <v>0</v>
      </c>
      <c r="K1105" s="14">
        <v>0</v>
      </c>
      <c r="L1105" s="14">
        <v>0</v>
      </c>
      <c r="M1105" s="14">
        <v>0</v>
      </c>
      <c r="N1105" s="14">
        <v>0</v>
      </c>
      <c r="O1105" s="14">
        <v>0</v>
      </c>
      <c r="P1105" s="14">
        <v>0</v>
      </c>
      <c r="Q1105" s="14">
        <v>0</v>
      </c>
      <c r="R1105" s="14">
        <v>0</v>
      </c>
      <c r="S1105" s="14">
        <v>0</v>
      </c>
      <c r="T1105" s="14">
        <v>0</v>
      </c>
      <c r="U1105" s="14">
        <v>0</v>
      </c>
      <c r="V1105" s="14">
        <v>0</v>
      </c>
      <c r="W1105" s="14">
        <v>0</v>
      </c>
      <c r="X1105" s="14">
        <v>0</v>
      </c>
      <c r="Y1105" s="14">
        <v>0</v>
      </c>
      <c r="Z1105" s="14">
        <v>0</v>
      </c>
      <c r="AA1105" s="14">
        <v>0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L1105" s="24"/>
    </row>
    <row r="1106" spans="1:40" ht="15.75" thickBot="1" x14ac:dyDescent="0.3">
      <c r="A1106" s="15" t="s">
        <v>2190</v>
      </c>
      <c r="B1106" s="16" t="s">
        <v>286</v>
      </c>
      <c r="C1106" s="16"/>
      <c r="D1106" s="17">
        <v>0</v>
      </c>
      <c r="E1106" s="17">
        <v>0</v>
      </c>
      <c r="F1106" s="17">
        <v>0</v>
      </c>
      <c r="G1106" s="17">
        <v>0</v>
      </c>
      <c r="H1106" s="17">
        <v>0</v>
      </c>
      <c r="I1106" s="17">
        <v>0</v>
      </c>
      <c r="J1106" s="17">
        <v>0</v>
      </c>
      <c r="K1106" s="17">
        <v>0</v>
      </c>
      <c r="L1106" s="17">
        <v>0</v>
      </c>
      <c r="M1106" s="17">
        <v>0</v>
      </c>
      <c r="N1106" s="17">
        <v>0</v>
      </c>
      <c r="O1106" s="17">
        <v>0</v>
      </c>
      <c r="P1106" s="17">
        <v>0</v>
      </c>
      <c r="Q1106" s="17">
        <v>0</v>
      </c>
      <c r="R1106" s="17">
        <v>0</v>
      </c>
      <c r="S1106" s="17">
        <v>0</v>
      </c>
      <c r="T1106" s="17">
        <v>0</v>
      </c>
      <c r="U1106" s="17">
        <v>0</v>
      </c>
      <c r="V1106" s="17">
        <v>0</v>
      </c>
      <c r="W1106" s="17">
        <v>0</v>
      </c>
      <c r="X1106" s="17">
        <v>0</v>
      </c>
      <c r="Y1106" s="17">
        <v>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0</v>
      </c>
      <c r="AF1106" s="17">
        <v>0</v>
      </c>
      <c r="AG1106" s="17">
        <v>0</v>
      </c>
      <c r="AH1106" s="17">
        <v>0</v>
      </c>
      <c r="AL1106" s="24"/>
    </row>
    <row r="1107" spans="1:40" ht="15.75" thickTop="1" x14ac:dyDescent="0.25">
      <c r="A1107" s="7" t="s">
        <v>2191</v>
      </c>
      <c r="B1107" s="7" t="s">
        <v>2192</v>
      </c>
      <c r="C1107" s="8" t="s">
        <v>37</v>
      </c>
      <c r="D1107" s="9"/>
      <c r="E1107" s="9"/>
      <c r="F1107" s="9"/>
      <c r="G1107" s="10">
        <v>0</v>
      </c>
      <c r="H1107" s="10">
        <v>69601</v>
      </c>
      <c r="I1107" s="10">
        <v>48761</v>
      </c>
      <c r="J1107" s="10">
        <v>33855</v>
      </c>
      <c r="K1107" s="10">
        <v>35367</v>
      </c>
      <c r="L1107" s="10">
        <v>63657</v>
      </c>
      <c r="M1107" s="10">
        <v>54251</v>
      </c>
      <c r="N1107" s="10">
        <v>46782.5</v>
      </c>
      <c r="O1107" s="10">
        <v>40900</v>
      </c>
      <c r="P1107" s="10">
        <v>0</v>
      </c>
      <c r="Q1107" s="10">
        <v>40900</v>
      </c>
      <c r="R1107" s="10">
        <v>48761</v>
      </c>
      <c r="S1107" s="10">
        <v>0</v>
      </c>
      <c r="T1107" s="10">
        <v>48761</v>
      </c>
      <c r="U1107" s="10">
        <v>0</v>
      </c>
      <c r="V1107" s="10">
        <v>48761</v>
      </c>
      <c r="W1107" s="10">
        <v>-7861</v>
      </c>
      <c r="X1107" s="10" t="s">
        <v>2193</v>
      </c>
      <c r="Y1107" s="10">
        <v>69601</v>
      </c>
      <c r="Z1107" s="10">
        <v>0</v>
      </c>
      <c r="AA1107" s="10">
        <v>0</v>
      </c>
      <c r="AB1107" s="10">
        <v>0</v>
      </c>
      <c r="AC1107" s="10">
        <v>0</v>
      </c>
      <c r="AD1107" s="10">
        <v>0</v>
      </c>
      <c r="AE1107" s="10">
        <v>0</v>
      </c>
      <c r="AF1107" s="10">
        <v>0</v>
      </c>
      <c r="AG1107" s="10">
        <v>28701</v>
      </c>
      <c r="AH1107" s="10"/>
      <c r="AJ1107" s="24">
        <f t="shared" ref="AJ1107:AJ1111" si="801">(M1107-L1107)/L1107</f>
        <v>-0.14776065475909955</v>
      </c>
      <c r="AK1107" s="24">
        <f t="shared" ref="AK1107:AK1111" si="802">(O1107-M1107)/M1107</f>
        <v>-0.24609684614108496</v>
      </c>
      <c r="AL1107" s="24">
        <f t="shared" ref="AL1107:AL1111" si="803">AG1107/O1107</f>
        <v>0.70173594132029338</v>
      </c>
      <c r="AM1107" s="24">
        <f t="shared" ref="AM1107:AM1111" si="804">(Y1107-L1107)/L1107</f>
        <v>9.3375433966413748E-2</v>
      </c>
      <c r="AN1107" s="24">
        <f t="shared" ref="AN1107:AN1111" si="805">AM1107/3</f>
        <v>3.1125144655471251E-2</v>
      </c>
    </row>
    <row r="1108" spans="1:40" x14ac:dyDescent="0.25">
      <c r="A1108" s="12" t="s">
        <v>2188</v>
      </c>
      <c r="B1108" s="13" t="s">
        <v>2189</v>
      </c>
      <c r="C1108" s="13"/>
      <c r="D1108" s="14">
        <v>0</v>
      </c>
      <c r="E1108" s="14">
        <v>0</v>
      </c>
      <c r="F1108" s="14">
        <v>0</v>
      </c>
      <c r="G1108" s="14">
        <v>0</v>
      </c>
      <c r="H1108" s="14">
        <v>69601</v>
      </c>
      <c r="I1108" s="14">
        <v>48761</v>
      </c>
      <c r="J1108" s="14">
        <v>33855</v>
      </c>
      <c r="K1108" s="14">
        <v>35367</v>
      </c>
      <c r="L1108" s="14">
        <v>63657</v>
      </c>
      <c r="M1108" s="14">
        <v>54251</v>
      </c>
      <c r="N1108" s="14">
        <v>46782.5</v>
      </c>
      <c r="O1108" s="14">
        <v>40900</v>
      </c>
      <c r="P1108" s="14">
        <v>0</v>
      </c>
      <c r="Q1108" s="14">
        <v>40900</v>
      </c>
      <c r="R1108" s="14">
        <v>48761</v>
      </c>
      <c r="S1108" s="14">
        <v>0</v>
      </c>
      <c r="T1108" s="14">
        <v>48761</v>
      </c>
      <c r="U1108" s="14">
        <v>0</v>
      </c>
      <c r="V1108" s="14">
        <v>48761</v>
      </c>
      <c r="W1108" s="14">
        <v>-7861</v>
      </c>
      <c r="X1108" s="14">
        <v>0</v>
      </c>
      <c r="Y1108" s="14">
        <v>69601</v>
      </c>
      <c r="Z1108" s="14">
        <v>0</v>
      </c>
      <c r="AA1108" s="14">
        <v>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28701</v>
      </c>
      <c r="AH1108" s="14">
        <v>0</v>
      </c>
      <c r="AJ1108" s="24">
        <f t="shared" si="801"/>
        <v>-0.14776065475909955</v>
      </c>
      <c r="AK1108" s="24">
        <f t="shared" si="802"/>
        <v>-0.24609684614108496</v>
      </c>
      <c r="AL1108" s="24">
        <f t="shared" si="803"/>
        <v>0.70173594132029338</v>
      </c>
      <c r="AM1108" s="24">
        <f t="shared" si="804"/>
        <v>9.3375433966413748E-2</v>
      </c>
      <c r="AN1108" s="24">
        <f t="shared" si="805"/>
        <v>3.1125144655471251E-2</v>
      </c>
    </row>
    <row r="1109" spans="1:40" x14ac:dyDescent="0.25">
      <c r="A1109" s="12" t="s">
        <v>2194</v>
      </c>
      <c r="B1109" s="13" t="s">
        <v>286</v>
      </c>
      <c r="C1109" s="13"/>
      <c r="D1109" s="14">
        <v>0</v>
      </c>
      <c r="E1109" s="14">
        <v>0</v>
      </c>
      <c r="F1109" s="14">
        <v>0</v>
      </c>
      <c r="G1109" s="14">
        <v>0</v>
      </c>
      <c r="H1109" s="14">
        <v>69601</v>
      </c>
      <c r="I1109" s="14">
        <v>48761</v>
      </c>
      <c r="J1109" s="14">
        <v>33855</v>
      </c>
      <c r="K1109" s="14">
        <v>35367</v>
      </c>
      <c r="L1109" s="14">
        <v>63657</v>
      </c>
      <c r="M1109" s="14">
        <v>54251</v>
      </c>
      <c r="N1109" s="14">
        <v>46782.5</v>
      </c>
      <c r="O1109" s="14">
        <v>40900</v>
      </c>
      <c r="P1109" s="14">
        <v>0</v>
      </c>
      <c r="Q1109" s="14">
        <v>40900</v>
      </c>
      <c r="R1109" s="14">
        <v>48761</v>
      </c>
      <c r="S1109" s="14">
        <v>0</v>
      </c>
      <c r="T1109" s="14">
        <v>48761</v>
      </c>
      <c r="U1109" s="14">
        <v>0</v>
      </c>
      <c r="V1109" s="14">
        <v>48761</v>
      </c>
      <c r="W1109" s="14">
        <v>-7861</v>
      </c>
      <c r="X1109" s="14">
        <v>0</v>
      </c>
      <c r="Y1109" s="14">
        <v>69601</v>
      </c>
      <c r="Z1109" s="14">
        <v>0</v>
      </c>
      <c r="AA1109" s="14">
        <v>0</v>
      </c>
      <c r="AB1109" s="14">
        <v>0</v>
      </c>
      <c r="AC1109" s="14">
        <v>0</v>
      </c>
      <c r="AD1109" s="14">
        <v>0</v>
      </c>
      <c r="AE1109" s="14">
        <v>0</v>
      </c>
      <c r="AF1109" s="14">
        <v>0</v>
      </c>
      <c r="AG1109" s="14">
        <v>28701</v>
      </c>
      <c r="AH1109" s="14">
        <v>0</v>
      </c>
      <c r="AJ1109" s="24">
        <f t="shared" si="801"/>
        <v>-0.14776065475909955</v>
      </c>
      <c r="AK1109" s="24">
        <f t="shared" si="802"/>
        <v>-0.24609684614108496</v>
      </c>
      <c r="AL1109" s="24">
        <f t="shared" si="803"/>
        <v>0.70173594132029338</v>
      </c>
      <c r="AM1109" s="24">
        <f t="shared" si="804"/>
        <v>9.3375433966413748E-2</v>
      </c>
      <c r="AN1109" s="24">
        <f t="shared" si="805"/>
        <v>3.1125144655471251E-2</v>
      </c>
    </row>
    <row r="1110" spans="1:40" x14ac:dyDescent="0.25">
      <c r="A1110" s="12" t="s">
        <v>2195</v>
      </c>
      <c r="B1110" s="13" t="s">
        <v>2196</v>
      </c>
      <c r="C1110" s="13"/>
      <c r="D1110" s="14">
        <v>0</v>
      </c>
      <c r="E1110" s="14">
        <v>0</v>
      </c>
      <c r="F1110" s="14">
        <v>0</v>
      </c>
      <c r="G1110" s="14">
        <v>0</v>
      </c>
      <c r="H1110" s="14">
        <v>1083175</v>
      </c>
      <c r="I1110" s="14">
        <v>946309</v>
      </c>
      <c r="J1110" s="14">
        <v>428493</v>
      </c>
      <c r="K1110" s="14">
        <v>420382</v>
      </c>
      <c r="L1110" s="14">
        <v>469706</v>
      </c>
      <c r="M1110" s="14">
        <v>842400</v>
      </c>
      <c r="N1110" s="14">
        <v>540245.25</v>
      </c>
      <c r="O1110" s="14">
        <v>981241</v>
      </c>
      <c r="P1110" s="14">
        <v>0</v>
      </c>
      <c r="Q1110" s="14">
        <v>981241</v>
      </c>
      <c r="R1110" s="14">
        <v>672049</v>
      </c>
      <c r="S1110" s="14">
        <v>0</v>
      </c>
      <c r="T1110" s="14">
        <v>672049</v>
      </c>
      <c r="U1110" s="14">
        <v>0</v>
      </c>
      <c r="V1110" s="14">
        <v>672049</v>
      </c>
      <c r="W1110" s="14">
        <v>309192</v>
      </c>
      <c r="X1110" s="14">
        <v>0</v>
      </c>
      <c r="Y1110" s="14">
        <v>1083175</v>
      </c>
      <c r="Z1110" s="14">
        <v>0</v>
      </c>
      <c r="AA1110" s="14">
        <v>0</v>
      </c>
      <c r="AB1110" s="14">
        <v>0</v>
      </c>
      <c r="AC1110" s="14">
        <v>0</v>
      </c>
      <c r="AD1110" s="14">
        <v>0</v>
      </c>
      <c r="AE1110" s="14">
        <v>0</v>
      </c>
      <c r="AF1110" s="14">
        <v>0</v>
      </c>
      <c r="AG1110" s="14">
        <v>101934</v>
      </c>
      <c r="AH1110" s="14">
        <v>0</v>
      </c>
      <c r="AJ1110" s="24">
        <f t="shared" si="801"/>
        <v>0.79346229343461649</v>
      </c>
      <c r="AK1110" s="24">
        <f t="shared" si="802"/>
        <v>0.16481600189933523</v>
      </c>
      <c r="AL1110" s="24">
        <f t="shared" si="803"/>
        <v>0.10388273624930063</v>
      </c>
      <c r="AM1110" s="24">
        <f t="shared" si="804"/>
        <v>1.3060701800700865</v>
      </c>
      <c r="AN1110" s="24">
        <f t="shared" si="805"/>
        <v>0.43535672669002884</v>
      </c>
    </row>
    <row r="1111" spans="1:40" ht="15.75" thickBot="1" x14ac:dyDescent="0.3">
      <c r="A1111" s="15" t="s">
        <v>2197</v>
      </c>
      <c r="B1111" s="16" t="s">
        <v>2198</v>
      </c>
      <c r="C1111" s="16"/>
      <c r="D1111" s="17">
        <v>0</v>
      </c>
      <c r="E1111" s="17">
        <v>0</v>
      </c>
      <c r="F1111" s="17">
        <v>0</v>
      </c>
      <c r="G1111" s="17">
        <v>0</v>
      </c>
      <c r="H1111" s="17">
        <v>15802170</v>
      </c>
      <c r="I1111" s="17">
        <v>14380672</v>
      </c>
      <c r="J1111" s="17">
        <v>11340997</v>
      </c>
      <c r="K1111" s="17">
        <v>14879439</v>
      </c>
      <c r="L1111" s="17">
        <v>13390626</v>
      </c>
      <c r="M1111" s="17">
        <v>15324670</v>
      </c>
      <c r="N1111" s="17">
        <v>13733933</v>
      </c>
      <c r="O1111" s="17">
        <v>14477688</v>
      </c>
      <c r="P1111" s="17">
        <v>463177</v>
      </c>
      <c r="Q1111" s="17">
        <v>14940865</v>
      </c>
      <c r="R1111" s="17">
        <v>13709825</v>
      </c>
      <c r="S1111" s="17">
        <v>808780</v>
      </c>
      <c r="T1111" s="17">
        <v>14518605</v>
      </c>
      <c r="U1111" s="17">
        <v>0</v>
      </c>
      <c r="V1111" s="17">
        <v>14518605</v>
      </c>
      <c r="W1111" s="17">
        <v>422260</v>
      </c>
      <c r="X1111" s="17">
        <v>0</v>
      </c>
      <c r="Y1111" s="17">
        <v>15802170</v>
      </c>
      <c r="Z1111" s="17">
        <v>0</v>
      </c>
      <c r="AA1111" s="17">
        <v>0</v>
      </c>
      <c r="AB1111" s="17">
        <v>0</v>
      </c>
      <c r="AC1111" s="17">
        <v>0</v>
      </c>
      <c r="AD1111" s="17">
        <v>0</v>
      </c>
      <c r="AE1111" s="17">
        <v>0</v>
      </c>
      <c r="AF1111" s="17">
        <v>0</v>
      </c>
      <c r="AG1111" s="17">
        <v>1324482</v>
      </c>
      <c r="AH1111" s="17">
        <v>0</v>
      </c>
      <c r="AJ1111" s="27">
        <f t="shared" si="801"/>
        <v>0.14443267999569251</v>
      </c>
      <c r="AK1111" s="27">
        <f t="shared" si="802"/>
        <v>-5.5269183610479049E-2</v>
      </c>
      <c r="AL1111" s="27">
        <f t="shared" si="803"/>
        <v>9.1484358552277129E-2</v>
      </c>
      <c r="AM1111" s="27">
        <f t="shared" si="804"/>
        <v>0.18009195387878058</v>
      </c>
      <c r="AN1111" s="27">
        <f t="shared" si="805"/>
        <v>6.0030651292926861E-2</v>
      </c>
    </row>
    <row r="1112" spans="1:40" ht="15.75" thickTop="1" x14ac:dyDescent="0.25">
      <c r="A1112" s="7" t="s">
        <v>2199</v>
      </c>
      <c r="B1112" s="7" t="s">
        <v>2200</v>
      </c>
      <c r="C1112" s="8" t="s">
        <v>37</v>
      </c>
      <c r="D1112" s="9"/>
      <c r="E1112" s="9"/>
      <c r="F1112" s="9"/>
      <c r="G1112" s="10">
        <v>0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0</v>
      </c>
      <c r="X1112" s="10">
        <v>0</v>
      </c>
      <c r="Y1112" s="10">
        <v>0</v>
      </c>
      <c r="Z1112" s="10">
        <v>0</v>
      </c>
      <c r="AA1112" s="10">
        <v>0</v>
      </c>
      <c r="AB1112" s="10">
        <v>0</v>
      </c>
      <c r="AC1112" s="10">
        <v>0</v>
      </c>
      <c r="AD1112" s="10">
        <v>0</v>
      </c>
      <c r="AE1112" s="10">
        <v>0</v>
      </c>
      <c r="AF1112" s="10">
        <v>0</v>
      </c>
      <c r="AG1112" s="10">
        <v>0</v>
      </c>
      <c r="AH1112" s="10"/>
    </row>
    <row r="1113" spans="1:40" x14ac:dyDescent="0.25">
      <c r="A1113" s="7" t="s">
        <v>2201</v>
      </c>
      <c r="B1113" s="7" t="s">
        <v>2202</v>
      </c>
      <c r="C1113" s="8" t="s">
        <v>37</v>
      </c>
      <c r="D1113" s="9"/>
      <c r="E1113" s="9"/>
      <c r="F1113" s="9"/>
      <c r="G1113" s="10">
        <v>0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v>0</v>
      </c>
      <c r="AA1113" s="10">
        <v>0</v>
      </c>
      <c r="AB1113" s="10">
        <v>0</v>
      </c>
      <c r="AC1113" s="10">
        <v>0</v>
      </c>
      <c r="AD1113" s="10">
        <v>0</v>
      </c>
      <c r="AE1113" s="10">
        <v>0</v>
      </c>
      <c r="AF1113" s="10">
        <v>0</v>
      </c>
      <c r="AG1113" s="10">
        <v>0</v>
      </c>
      <c r="AH1113" s="10"/>
    </row>
    <row r="1114" spans="1:40" x14ac:dyDescent="0.25">
      <c r="A1114" s="12" t="s">
        <v>2203</v>
      </c>
      <c r="B1114" s="13" t="s">
        <v>286</v>
      </c>
      <c r="C1114" s="13"/>
      <c r="D1114" s="14">
        <v>0</v>
      </c>
      <c r="E1114" s="14">
        <v>0</v>
      </c>
      <c r="F1114" s="14">
        <v>0</v>
      </c>
      <c r="G1114" s="14">
        <v>0</v>
      </c>
      <c r="H1114" s="14">
        <v>0</v>
      </c>
      <c r="I1114" s="14">
        <v>0</v>
      </c>
      <c r="J1114" s="14">
        <v>0</v>
      </c>
      <c r="K1114" s="14">
        <v>0</v>
      </c>
      <c r="L1114" s="14">
        <v>0</v>
      </c>
      <c r="M1114" s="14">
        <v>0</v>
      </c>
      <c r="N1114" s="14">
        <v>0</v>
      </c>
      <c r="O1114" s="14">
        <v>0</v>
      </c>
      <c r="P1114" s="14">
        <v>0</v>
      </c>
      <c r="Q1114" s="14">
        <v>0</v>
      </c>
      <c r="R1114" s="14">
        <v>0</v>
      </c>
      <c r="S1114" s="14">
        <v>0</v>
      </c>
      <c r="T1114" s="14">
        <v>0</v>
      </c>
      <c r="U1114" s="14">
        <v>0</v>
      </c>
      <c r="V1114" s="14">
        <v>0</v>
      </c>
      <c r="W1114" s="14">
        <v>0</v>
      </c>
      <c r="X1114" s="14">
        <v>0</v>
      </c>
      <c r="Y1114" s="14">
        <v>0</v>
      </c>
      <c r="Z1114" s="14">
        <v>0</v>
      </c>
      <c r="AA1114" s="14">
        <v>0</v>
      </c>
      <c r="AB1114" s="14">
        <v>0</v>
      </c>
      <c r="AC1114" s="14">
        <v>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0</v>
      </c>
    </row>
    <row r="1115" spans="1:40" x14ac:dyDescent="0.25">
      <c r="A1115" s="12" t="s">
        <v>2204</v>
      </c>
      <c r="B1115" s="13" t="s">
        <v>286</v>
      </c>
      <c r="C1115" s="13"/>
      <c r="D1115" s="14">
        <v>0</v>
      </c>
      <c r="E1115" s="14">
        <v>0</v>
      </c>
      <c r="F1115" s="14">
        <v>0</v>
      </c>
      <c r="G1115" s="14">
        <v>0</v>
      </c>
      <c r="H1115" s="14">
        <v>0</v>
      </c>
      <c r="I1115" s="14">
        <v>0</v>
      </c>
      <c r="J1115" s="14">
        <v>0</v>
      </c>
      <c r="K1115" s="14">
        <v>0</v>
      </c>
      <c r="L1115" s="14">
        <v>0</v>
      </c>
      <c r="M1115" s="14">
        <v>0</v>
      </c>
      <c r="N1115" s="14">
        <v>0</v>
      </c>
      <c r="O1115" s="14">
        <v>0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  <c r="V1115" s="14">
        <v>0</v>
      </c>
      <c r="W1115" s="14">
        <v>0</v>
      </c>
      <c r="X1115" s="14">
        <v>0</v>
      </c>
      <c r="Y1115" s="14">
        <v>0</v>
      </c>
      <c r="Z1115" s="14">
        <v>0</v>
      </c>
      <c r="AA1115" s="14">
        <v>0</v>
      </c>
      <c r="AB1115" s="14">
        <v>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0</v>
      </c>
    </row>
    <row r="1116" spans="1:40" ht="15.75" thickBot="1" x14ac:dyDescent="0.3">
      <c r="A1116" s="15" t="s">
        <v>2205</v>
      </c>
      <c r="B1116" s="16" t="s">
        <v>2206</v>
      </c>
      <c r="C1116" s="16"/>
      <c r="D1116" s="17">
        <v>0</v>
      </c>
      <c r="E1116" s="17">
        <v>0</v>
      </c>
      <c r="F1116" s="17">
        <v>0</v>
      </c>
      <c r="G1116" s="17">
        <v>0</v>
      </c>
      <c r="H1116" s="17">
        <v>0</v>
      </c>
      <c r="I1116" s="17">
        <v>0</v>
      </c>
      <c r="J1116" s="17">
        <v>0</v>
      </c>
      <c r="K1116" s="17">
        <v>0</v>
      </c>
      <c r="L1116" s="17">
        <v>0</v>
      </c>
      <c r="M1116" s="17">
        <v>0</v>
      </c>
      <c r="N1116" s="17">
        <v>0</v>
      </c>
      <c r="O1116" s="17">
        <v>0</v>
      </c>
      <c r="P1116" s="17">
        <v>0</v>
      </c>
      <c r="Q1116" s="17">
        <v>0</v>
      </c>
      <c r="R1116" s="17">
        <v>0</v>
      </c>
      <c r="S1116" s="17">
        <v>0</v>
      </c>
      <c r="T1116" s="17">
        <v>0</v>
      </c>
      <c r="U1116" s="17">
        <v>0</v>
      </c>
      <c r="V1116" s="17">
        <v>0</v>
      </c>
      <c r="W1116" s="17">
        <v>0</v>
      </c>
      <c r="X1116" s="17">
        <v>0</v>
      </c>
      <c r="Y1116" s="17">
        <v>0</v>
      </c>
      <c r="Z1116" s="17">
        <v>0</v>
      </c>
      <c r="AA1116" s="17">
        <v>0</v>
      </c>
      <c r="AB1116" s="17">
        <v>0</v>
      </c>
      <c r="AC1116" s="17">
        <v>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</row>
    <row r="1117" spans="1:40" ht="15.75" thickTop="1" x14ac:dyDescent="0.25">
      <c r="A1117" s="7" t="s">
        <v>2207</v>
      </c>
      <c r="B1117" s="7" t="s">
        <v>2208</v>
      </c>
      <c r="C1117" s="8" t="s">
        <v>37</v>
      </c>
      <c r="D1117" s="9"/>
      <c r="E1117" s="9"/>
      <c r="F1117" s="9"/>
      <c r="G1117" s="10">
        <v>0</v>
      </c>
      <c r="H1117" s="10">
        <v>0</v>
      </c>
      <c r="I1117" s="10">
        <v>0</v>
      </c>
      <c r="J1117" s="10">
        <v>-262348</v>
      </c>
      <c r="K1117" s="10">
        <v>-71370</v>
      </c>
      <c r="L1117" s="10">
        <v>-116300</v>
      </c>
      <c r="M1117" s="10">
        <v>-760000</v>
      </c>
      <c r="N1117" s="10">
        <v>-302504.5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10">
        <v>0</v>
      </c>
      <c r="X1117" s="10">
        <v>0</v>
      </c>
      <c r="Y1117" s="10">
        <v>0</v>
      </c>
      <c r="Z1117" s="10">
        <v>0</v>
      </c>
      <c r="AA1117" s="10">
        <v>0</v>
      </c>
      <c r="AB1117" s="10">
        <v>0</v>
      </c>
      <c r="AC1117" s="10">
        <v>0</v>
      </c>
      <c r="AD1117" s="10">
        <v>0</v>
      </c>
      <c r="AE1117" s="10">
        <v>0</v>
      </c>
      <c r="AF1117" s="10">
        <v>0</v>
      </c>
      <c r="AG1117" s="10">
        <v>0</v>
      </c>
      <c r="AH1117" s="10"/>
    </row>
    <row r="1118" spans="1:40" x14ac:dyDescent="0.25">
      <c r="A1118" s="7" t="s">
        <v>2209</v>
      </c>
      <c r="B1118" s="7" t="s">
        <v>2210</v>
      </c>
      <c r="C1118" s="8" t="s">
        <v>37</v>
      </c>
      <c r="D1118" s="9"/>
      <c r="E1118" s="9"/>
      <c r="F1118" s="9"/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0</v>
      </c>
      <c r="X1118" s="10">
        <v>0</v>
      </c>
      <c r="Y1118" s="10">
        <v>0</v>
      </c>
      <c r="Z1118" s="10">
        <v>0</v>
      </c>
      <c r="AA1118" s="10">
        <v>0</v>
      </c>
      <c r="AB1118" s="10">
        <v>0</v>
      </c>
      <c r="AC1118" s="10">
        <v>0</v>
      </c>
      <c r="AD1118" s="10">
        <v>0</v>
      </c>
      <c r="AE1118" s="10">
        <v>0</v>
      </c>
      <c r="AF1118" s="10">
        <v>0</v>
      </c>
      <c r="AG1118" s="10">
        <v>0</v>
      </c>
      <c r="AH1118" s="10"/>
    </row>
    <row r="1119" spans="1:40" x14ac:dyDescent="0.25">
      <c r="A1119" s="7" t="s">
        <v>2211</v>
      </c>
      <c r="B1119" s="7" t="s">
        <v>2212</v>
      </c>
      <c r="C1119" s="8" t="s">
        <v>37</v>
      </c>
      <c r="D1119" s="9"/>
      <c r="E1119" s="9"/>
      <c r="F1119" s="9"/>
      <c r="G1119" s="10">
        <v>0</v>
      </c>
      <c r="H1119" s="10">
        <v>0</v>
      </c>
      <c r="I1119" s="10">
        <v>-724940</v>
      </c>
      <c r="J1119" s="10">
        <v>-508000</v>
      </c>
      <c r="K1119" s="10">
        <v>-425159</v>
      </c>
      <c r="L1119" s="10">
        <v>-48991</v>
      </c>
      <c r="M1119" s="10">
        <v>-69075</v>
      </c>
      <c r="N1119" s="10">
        <v>-262806.25</v>
      </c>
      <c r="O1119" s="10">
        <v>0</v>
      </c>
      <c r="P1119" s="10">
        <v>-808073</v>
      </c>
      <c r="Q1119" s="10">
        <v>-808073</v>
      </c>
      <c r="R1119" s="10">
        <v>-724940</v>
      </c>
      <c r="S1119" s="10">
        <v>0</v>
      </c>
      <c r="T1119" s="10">
        <v>-724940</v>
      </c>
      <c r="U1119" s="10">
        <v>0</v>
      </c>
      <c r="V1119" s="10">
        <v>-724940</v>
      </c>
      <c r="W1119" s="10">
        <v>-83133</v>
      </c>
      <c r="X1119" s="10">
        <v>0</v>
      </c>
      <c r="Y1119" s="10">
        <v>0</v>
      </c>
      <c r="Z1119" s="10">
        <v>0</v>
      </c>
      <c r="AA1119" s="10">
        <v>0</v>
      </c>
      <c r="AB1119" s="10">
        <v>0</v>
      </c>
      <c r="AC1119" s="10">
        <v>0</v>
      </c>
      <c r="AD1119" s="10">
        <v>0</v>
      </c>
      <c r="AE1119" s="10">
        <v>0</v>
      </c>
      <c r="AF1119" s="10">
        <v>0</v>
      </c>
      <c r="AG1119" s="10">
        <v>0</v>
      </c>
      <c r="AH1119" s="10"/>
    </row>
    <row r="1120" spans="1:40" x14ac:dyDescent="0.25">
      <c r="A1120" s="7" t="s">
        <v>2213</v>
      </c>
      <c r="B1120" s="7" t="s">
        <v>2214</v>
      </c>
      <c r="C1120" s="8" t="s">
        <v>37</v>
      </c>
      <c r="D1120" s="9"/>
      <c r="E1120" s="9"/>
      <c r="F1120" s="9"/>
      <c r="G1120" s="10">
        <v>0</v>
      </c>
      <c r="H1120" s="10">
        <v>0</v>
      </c>
      <c r="I1120" s="10">
        <v>0</v>
      </c>
      <c r="J1120" s="10">
        <v>-14341</v>
      </c>
      <c r="K1120" s="10">
        <v>-30420</v>
      </c>
      <c r="L1120" s="10">
        <v>-12404</v>
      </c>
      <c r="M1120" s="10">
        <v>-13631</v>
      </c>
      <c r="N1120" s="10">
        <v>-17699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0</v>
      </c>
      <c r="X1120" s="10">
        <v>0</v>
      </c>
      <c r="Y1120" s="10">
        <v>0</v>
      </c>
      <c r="Z1120" s="10">
        <v>0</v>
      </c>
      <c r="AA1120" s="10">
        <v>0</v>
      </c>
      <c r="AB1120" s="10">
        <v>0</v>
      </c>
      <c r="AC1120" s="10">
        <v>0</v>
      </c>
      <c r="AD1120" s="10">
        <v>0</v>
      </c>
      <c r="AE1120" s="10">
        <v>0</v>
      </c>
      <c r="AF1120" s="10">
        <v>0</v>
      </c>
      <c r="AG1120" s="10">
        <v>0</v>
      </c>
      <c r="AH1120" s="10"/>
    </row>
    <row r="1121" spans="1:34" ht="15.75" thickBot="1" x14ac:dyDescent="0.3">
      <c r="A1121" s="15" t="s">
        <v>2215</v>
      </c>
      <c r="B1121" s="16" t="s">
        <v>286</v>
      </c>
      <c r="C1121" s="16"/>
      <c r="D1121" s="17">
        <v>0</v>
      </c>
      <c r="E1121" s="17">
        <v>0</v>
      </c>
      <c r="F1121" s="17">
        <v>0</v>
      </c>
      <c r="G1121" s="17">
        <v>0</v>
      </c>
      <c r="H1121" s="17">
        <v>0</v>
      </c>
      <c r="I1121" s="17">
        <v>-724940</v>
      </c>
      <c r="J1121" s="17">
        <v>-784689</v>
      </c>
      <c r="K1121" s="17">
        <v>-526949</v>
      </c>
      <c r="L1121" s="17">
        <v>-177695</v>
      </c>
      <c r="M1121" s="17">
        <v>-842706</v>
      </c>
      <c r="N1121" s="17">
        <v>-583009.75</v>
      </c>
      <c r="O1121" s="17">
        <v>0</v>
      </c>
      <c r="P1121" s="17">
        <v>-808073</v>
      </c>
      <c r="Q1121" s="17">
        <v>-808073</v>
      </c>
      <c r="R1121" s="17">
        <v>-724940</v>
      </c>
      <c r="S1121" s="17">
        <v>0</v>
      </c>
      <c r="T1121" s="17">
        <v>-724940</v>
      </c>
      <c r="U1121" s="17">
        <v>0</v>
      </c>
      <c r="V1121" s="17">
        <v>-724940</v>
      </c>
      <c r="W1121" s="17">
        <v>-83133</v>
      </c>
      <c r="X1121" s="17">
        <v>0</v>
      </c>
      <c r="Y1121" s="17">
        <v>0</v>
      </c>
      <c r="Z1121" s="17">
        <v>0</v>
      </c>
      <c r="AA1121" s="17">
        <v>0</v>
      </c>
      <c r="AB1121" s="17">
        <v>0</v>
      </c>
      <c r="AC1121" s="17">
        <v>0</v>
      </c>
      <c r="AD1121" s="17">
        <v>0</v>
      </c>
      <c r="AE1121" s="17">
        <v>0</v>
      </c>
      <c r="AF1121" s="17">
        <v>0</v>
      </c>
      <c r="AG1121" s="17">
        <v>0</v>
      </c>
      <c r="AH1121" s="17">
        <v>0</v>
      </c>
    </row>
    <row r="1122" spans="1:34" ht="15.75" thickTop="1" x14ac:dyDescent="0.25">
      <c r="A1122" s="7" t="s">
        <v>2216</v>
      </c>
      <c r="B1122" s="7" t="s">
        <v>2217</v>
      </c>
      <c r="C1122" s="8" t="s">
        <v>37</v>
      </c>
      <c r="D1122" s="9"/>
      <c r="E1122" s="9"/>
      <c r="F1122" s="9"/>
      <c r="G1122" s="10">
        <v>0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0</v>
      </c>
      <c r="X1122" s="10">
        <v>0</v>
      </c>
      <c r="Y1122" s="10">
        <v>0</v>
      </c>
      <c r="Z1122" s="10">
        <v>0</v>
      </c>
      <c r="AA1122" s="10">
        <v>0</v>
      </c>
      <c r="AB1122" s="10">
        <v>0</v>
      </c>
      <c r="AC1122" s="10">
        <v>0</v>
      </c>
      <c r="AD1122" s="10">
        <v>0</v>
      </c>
      <c r="AE1122" s="10">
        <v>0</v>
      </c>
      <c r="AF1122" s="10">
        <v>0</v>
      </c>
      <c r="AG1122" s="10">
        <v>0</v>
      </c>
      <c r="AH1122" s="10"/>
    </row>
    <row r="1123" spans="1:34" x14ac:dyDescent="0.25">
      <c r="A1123" s="7" t="s">
        <v>2218</v>
      </c>
      <c r="B1123" s="7" t="s">
        <v>2219</v>
      </c>
      <c r="C1123" s="8" t="s">
        <v>37</v>
      </c>
      <c r="D1123" s="9"/>
      <c r="E1123" s="9"/>
      <c r="F1123" s="9"/>
      <c r="G1123" s="10">
        <v>0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10">
        <v>0</v>
      </c>
      <c r="X1123" s="10">
        <v>0</v>
      </c>
      <c r="Y1123" s="10">
        <v>0</v>
      </c>
      <c r="Z1123" s="10">
        <v>0</v>
      </c>
      <c r="AA1123" s="10">
        <v>0</v>
      </c>
      <c r="AB1123" s="10">
        <v>0</v>
      </c>
      <c r="AC1123" s="10">
        <v>0</v>
      </c>
      <c r="AD1123" s="10">
        <v>0</v>
      </c>
      <c r="AE1123" s="10">
        <v>0</v>
      </c>
      <c r="AF1123" s="10">
        <v>0</v>
      </c>
      <c r="AG1123" s="10">
        <v>0</v>
      </c>
      <c r="AH1123" s="10"/>
    </row>
    <row r="1124" spans="1:34" x14ac:dyDescent="0.25">
      <c r="A1124" s="7" t="s">
        <v>2220</v>
      </c>
      <c r="B1124" s="7" t="s">
        <v>2221</v>
      </c>
      <c r="C1124" s="8" t="s">
        <v>37</v>
      </c>
      <c r="D1124" s="9"/>
      <c r="E1124" s="9"/>
      <c r="F1124" s="9"/>
      <c r="G1124" s="10">
        <v>0</v>
      </c>
      <c r="H1124" s="10">
        <v>0</v>
      </c>
      <c r="I1124" s="10">
        <v>0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10">
        <v>0</v>
      </c>
      <c r="X1124" s="10">
        <v>0</v>
      </c>
      <c r="Y1124" s="10">
        <v>0</v>
      </c>
      <c r="Z1124" s="10">
        <v>0</v>
      </c>
      <c r="AA1124" s="10">
        <v>0</v>
      </c>
      <c r="AB1124" s="10">
        <v>0</v>
      </c>
      <c r="AC1124" s="10">
        <v>0</v>
      </c>
      <c r="AD1124" s="10">
        <v>0</v>
      </c>
      <c r="AE1124" s="10">
        <v>0</v>
      </c>
      <c r="AF1124" s="10">
        <v>0</v>
      </c>
      <c r="AG1124" s="10">
        <v>0</v>
      </c>
      <c r="AH1124" s="10"/>
    </row>
    <row r="1125" spans="1:34" x14ac:dyDescent="0.25">
      <c r="A1125" s="12" t="s">
        <v>2222</v>
      </c>
      <c r="B1125" s="13" t="s">
        <v>286</v>
      </c>
      <c r="C1125" s="13"/>
      <c r="D1125" s="14">
        <v>0</v>
      </c>
      <c r="E1125" s="14">
        <v>0</v>
      </c>
      <c r="F1125" s="14">
        <v>0</v>
      </c>
      <c r="G1125" s="14">
        <v>0</v>
      </c>
      <c r="H1125" s="14">
        <v>0</v>
      </c>
      <c r="I1125" s="14">
        <v>0</v>
      </c>
      <c r="J1125" s="14">
        <v>0</v>
      </c>
      <c r="K1125" s="14">
        <v>0</v>
      </c>
      <c r="L1125" s="14">
        <v>0</v>
      </c>
      <c r="M1125" s="14">
        <v>0</v>
      </c>
      <c r="N1125" s="14">
        <v>0</v>
      </c>
      <c r="O1125" s="14">
        <v>0</v>
      </c>
      <c r="P1125" s="14">
        <v>0</v>
      </c>
      <c r="Q1125" s="14">
        <v>0</v>
      </c>
      <c r="R1125" s="14">
        <v>0</v>
      </c>
      <c r="S1125" s="14">
        <v>0</v>
      </c>
      <c r="T1125" s="14">
        <v>0</v>
      </c>
      <c r="U1125" s="14">
        <v>0</v>
      </c>
      <c r="V1125" s="14">
        <v>0</v>
      </c>
      <c r="W1125" s="14">
        <v>0</v>
      </c>
      <c r="X1125" s="14">
        <v>0</v>
      </c>
      <c r="Y1125" s="14">
        <v>0</v>
      </c>
      <c r="Z1125" s="14">
        <v>0</v>
      </c>
      <c r="AA1125" s="14">
        <v>0</v>
      </c>
      <c r="AB1125" s="14">
        <v>0</v>
      </c>
      <c r="AC1125" s="14">
        <v>0</v>
      </c>
      <c r="AD1125" s="14">
        <v>0</v>
      </c>
      <c r="AE1125" s="14">
        <v>0</v>
      </c>
      <c r="AF1125" s="14">
        <v>0</v>
      </c>
      <c r="AG1125" s="14">
        <v>0</v>
      </c>
      <c r="AH1125" s="14">
        <v>0</v>
      </c>
    </row>
    <row r="1126" spans="1:34" x14ac:dyDescent="0.25">
      <c r="A1126" s="12" t="s">
        <v>2223</v>
      </c>
      <c r="B1126" s="13" t="s">
        <v>286</v>
      </c>
      <c r="C1126" s="13"/>
      <c r="D1126" s="14">
        <v>0</v>
      </c>
      <c r="E1126" s="14">
        <v>0</v>
      </c>
      <c r="F1126" s="14">
        <v>0</v>
      </c>
      <c r="G1126" s="14">
        <v>0</v>
      </c>
      <c r="H1126" s="14">
        <v>0</v>
      </c>
      <c r="I1126" s="14">
        <v>-724940</v>
      </c>
      <c r="J1126" s="14">
        <v>-784689</v>
      </c>
      <c r="K1126" s="14">
        <v>-526949</v>
      </c>
      <c r="L1126" s="14">
        <v>-177695</v>
      </c>
      <c r="M1126" s="14">
        <v>-842706</v>
      </c>
      <c r="N1126" s="14">
        <v>-583009.75</v>
      </c>
      <c r="O1126" s="14">
        <v>0</v>
      </c>
      <c r="P1126" s="14">
        <v>-808073</v>
      </c>
      <c r="Q1126" s="14">
        <v>-808073</v>
      </c>
      <c r="R1126" s="14">
        <v>-724940</v>
      </c>
      <c r="S1126" s="14">
        <v>0</v>
      </c>
      <c r="T1126" s="14">
        <v>-724940</v>
      </c>
      <c r="U1126" s="14">
        <v>0</v>
      </c>
      <c r="V1126" s="14">
        <v>-724940</v>
      </c>
      <c r="W1126" s="14">
        <v>-83133</v>
      </c>
      <c r="X1126" s="14">
        <v>0</v>
      </c>
      <c r="Y1126" s="14">
        <v>0</v>
      </c>
      <c r="Z1126" s="14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</row>
    <row r="1127" spans="1:34" ht="15.75" thickBot="1" x14ac:dyDescent="0.3">
      <c r="A1127" s="15" t="s">
        <v>2224</v>
      </c>
      <c r="B1127" s="16" t="s">
        <v>2225</v>
      </c>
      <c r="C1127" s="16"/>
      <c r="D1127" s="17">
        <v>0</v>
      </c>
      <c r="E1127" s="17">
        <v>0</v>
      </c>
      <c r="F1127" s="17">
        <v>0</v>
      </c>
      <c r="G1127" s="17">
        <v>0</v>
      </c>
      <c r="H1127" s="17">
        <v>0</v>
      </c>
      <c r="I1127" s="17">
        <v>-724940</v>
      </c>
      <c r="J1127" s="17">
        <v>-784689</v>
      </c>
      <c r="K1127" s="17">
        <v>-526949</v>
      </c>
      <c r="L1127" s="17">
        <v>-177695</v>
      </c>
      <c r="M1127" s="17">
        <v>-842706</v>
      </c>
      <c r="N1127" s="17">
        <v>-583009.75</v>
      </c>
      <c r="O1127" s="17">
        <v>0</v>
      </c>
      <c r="P1127" s="17">
        <v>-808073</v>
      </c>
      <c r="Q1127" s="17">
        <v>-808073</v>
      </c>
      <c r="R1127" s="17">
        <v>-724940</v>
      </c>
      <c r="S1127" s="17">
        <v>0</v>
      </c>
      <c r="T1127" s="17">
        <v>-724940</v>
      </c>
      <c r="U1127" s="17">
        <v>0</v>
      </c>
      <c r="V1127" s="17">
        <v>-724940</v>
      </c>
      <c r="W1127" s="17">
        <v>-83133</v>
      </c>
      <c r="X1127" s="17">
        <v>0</v>
      </c>
      <c r="Y1127" s="17">
        <v>0</v>
      </c>
      <c r="Z1127" s="17">
        <v>0</v>
      </c>
      <c r="AA1127" s="17">
        <v>0</v>
      </c>
      <c r="AB1127" s="17">
        <v>0</v>
      </c>
      <c r="AC1127" s="17">
        <v>0</v>
      </c>
      <c r="AD1127" s="17">
        <v>0</v>
      </c>
      <c r="AE1127" s="17">
        <v>0</v>
      </c>
      <c r="AF1127" s="17">
        <v>0</v>
      </c>
      <c r="AG1127" s="17">
        <v>0</v>
      </c>
      <c r="AH1127" s="17">
        <v>0</v>
      </c>
    </row>
    <row r="1128" spans="1:34" ht="15.75" thickTop="1" x14ac:dyDescent="0.25">
      <c r="A1128" s="7" t="s">
        <v>2226</v>
      </c>
      <c r="B1128" s="7" t="s">
        <v>2227</v>
      </c>
      <c r="C1128" s="8" t="s">
        <v>37</v>
      </c>
      <c r="D1128" s="9"/>
      <c r="E1128" s="9"/>
      <c r="F1128" s="9"/>
      <c r="G1128" s="10">
        <v>0</v>
      </c>
      <c r="H1128" s="10">
        <v>-180000</v>
      </c>
      <c r="I1128" s="10">
        <v>-394501</v>
      </c>
      <c r="J1128" s="10">
        <v>-62205</v>
      </c>
      <c r="K1128" s="10">
        <v>-229927</v>
      </c>
      <c r="L1128" s="10">
        <v>-214817</v>
      </c>
      <c r="M1128" s="10">
        <v>0</v>
      </c>
      <c r="N1128" s="10">
        <v>-126737.25</v>
      </c>
      <c r="O1128" s="10">
        <v>-180000</v>
      </c>
      <c r="P1128" s="10">
        <v>-410316</v>
      </c>
      <c r="Q1128" s="10">
        <v>-590316</v>
      </c>
      <c r="R1128" s="10">
        <v>-394501</v>
      </c>
      <c r="S1128" s="10">
        <v>0</v>
      </c>
      <c r="T1128" s="10">
        <v>-394501</v>
      </c>
      <c r="U1128" s="10">
        <v>0</v>
      </c>
      <c r="V1128" s="10">
        <v>-394501</v>
      </c>
      <c r="W1128" s="10">
        <v>-195815</v>
      </c>
      <c r="X1128" s="10" t="s">
        <v>2228</v>
      </c>
      <c r="Y1128" s="10">
        <v>-180000</v>
      </c>
      <c r="Z1128" s="10">
        <v>0</v>
      </c>
      <c r="AA1128" s="10">
        <v>0</v>
      </c>
      <c r="AB1128" s="10">
        <v>0</v>
      </c>
      <c r="AC1128" s="10">
        <v>0</v>
      </c>
      <c r="AD1128" s="10">
        <v>0</v>
      </c>
      <c r="AE1128" s="10">
        <v>0</v>
      </c>
      <c r="AF1128" s="10">
        <v>0</v>
      </c>
      <c r="AG1128" s="10">
        <v>0</v>
      </c>
      <c r="AH1128" s="10"/>
    </row>
    <row r="1129" spans="1:34" x14ac:dyDescent="0.25">
      <c r="A1129" s="7" t="s">
        <v>2229</v>
      </c>
      <c r="B1129" s="7" t="s">
        <v>2230</v>
      </c>
      <c r="C1129" s="8" t="s">
        <v>37</v>
      </c>
      <c r="D1129" s="9"/>
      <c r="E1129" s="9"/>
      <c r="F1129" s="9"/>
      <c r="G1129" s="10">
        <v>0</v>
      </c>
      <c r="H1129" s="10">
        <v>0</v>
      </c>
      <c r="I1129" s="10">
        <v>0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0</v>
      </c>
      <c r="X1129" s="10">
        <v>0</v>
      </c>
      <c r="Y1129" s="10">
        <v>0</v>
      </c>
      <c r="Z1129" s="10">
        <v>0</v>
      </c>
      <c r="AA1129" s="10">
        <v>0</v>
      </c>
      <c r="AB1129" s="10">
        <v>0</v>
      </c>
      <c r="AC1129" s="10">
        <v>0</v>
      </c>
      <c r="AD1129" s="10">
        <v>0</v>
      </c>
      <c r="AE1129" s="10">
        <v>0</v>
      </c>
      <c r="AF1129" s="10">
        <v>0</v>
      </c>
      <c r="AG1129" s="10">
        <v>0</v>
      </c>
      <c r="AH1129" s="10"/>
    </row>
    <row r="1130" spans="1:34" x14ac:dyDescent="0.25">
      <c r="A1130" s="7" t="s">
        <v>2231</v>
      </c>
      <c r="B1130" s="7" t="s">
        <v>2232</v>
      </c>
      <c r="C1130" s="8" t="s">
        <v>37</v>
      </c>
      <c r="D1130" s="9"/>
      <c r="E1130" s="9"/>
      <c r="F1130" s="9"/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10">
        <v>0</v>
      </c>
      <c r="X1130" s="10">
        <v>0</v>
      </c>
      <c r="Y1130" s="10">
        <v>0</v>
      </c>
      <c r="Z1130" s="10">
        <v>0</v>
      </c>
      <c r="AA1130" s="10">
        <v>0</v>
      </c>
      <c r="AB1130" s="10">
        <v>0</v>
      </c>
      <c r="AC1130" s="10">
        <v>0</v>
      </c>
      <c r="AD1130" s="10">
        <v>0</v>
      </c>
      <c r="AE1130" s="10">
        <v>0</v>
      </c>
      <c r="AF1130" s="10">
        <v>0</v>
      </c>
      <c r="AG1130" s="10">
        <v>0</v>
      </c>
      <c r="AH1130" s="10"/>
    </row>
    <row r="1131" spans="1:34" x14ac:dyDescent="0.25">
      <c r="A1131" s="7" t="s">
        <v>2233</v>
      </c>
      <c r="B1131" s="7" t="s">
        <v>2234</v>
      </c>
      <c r="C1131" s="8" t="s">
        <v>37</v>
      </c>
      <c r="D1131" s="9"/>
      <c r="E1131" s="9"/>
      <c r="F1131" s="9"/>
      <c r="G1131" s="10">
        <v>0</v>
      </c>
      <c r="H1131" s="10">
        <v>0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0</v>
      </c>
      <c r="AC1131" s="10">
        <v>0</v>
      </c>
      <c r="AD1131" s="10">
        <v>0</v>
      </c>
      <c r="AE1131" s="10">
        <v>0</v>
      </c>
      <c r="AF1131" s="10">
        <v>0</v>
      </c>
      <c r="AG1131" s="10">
        <v>0</v>
      </c>
      <c r="AH1131" s="10"/>
    </row>
    <row r="1132" spans="1:34" x14ac:dyDescent="0.25">
      <c r="A1132" s="7" t="s">
        <v>2235</v>
      </c>
      <c r="B1132" s="7" t="s">
        <v>2236</v>
      </c>
      <c r="C1132" s="8" t="s">
        <v>37</v>
      </c>
      <c r="D1132" s="9"/>
      <c r="E1132" s="9"/>
      <c r="F1132" s="9"/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0">
        <v>0</v>
      </c>
      <c r="Z1132" s="10">
        <v>0</v>
      </c>
      <c r="AA1132" s="10">
        <v>0</v>
      </c>
      <c r="AB1132" s="10">
        <v>0</v>
      </c>
      <c r="AC1132" s="10">
        <v>0</v>
      </c>
      <c r="AD1132" s="10">
        <v>0</v>
      </c>
      <c r="AE1132" s="10">
        <v>0</v>
      </c>
      <c r="AF1132" s="10">
        <v>0</v>
      </c>
      <c r="AG1132" s="10">
        <v>0</v>
      </c>
      <c r="AH1132" s="10"/>
    </row>
    <row r="1133" spans="1:34" x14ac:dyDescent="0.25">
      <c r="A1133" s="7" t="s">
        <v>2237</v>
      </c>
      <c r="B1133" s="7" t="s">
        <v>2238</v>
      </c>
      <c r="C1133" s="8" t="s">
        <v>37</v>
      </c>
      <c r="D1133" s="9"/>
      <c r="E1133" s="9"/>
      <c r="F1133" s="9"/>
      <c r="G1133" s="10">
        <v>0</v>
      </c>
      <c r="H1133" s="10">
        <v>0</v>
      </c>
      <c r="I1133" s="10">
        <v>0</v>
      </c>
      <c r="J1133" s="10">
        <v>0</v>
      </c>
      <c r="K1133" s="10">
        <v>0</v>
      </c>
      <c r="L1133" s="10">
        <v>-133335</v>
      </c>
      <c r="M1133" s="10">
        <v>0</v>
      </c>
      <c r="N1133" s="10">
        <v>-33333.75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v>0</v>
      </c>
      <c r="AA1133" s="10">
        <v>0</v>
      </c>
      <c r="AB1133" s="10">
        <v>0</v>
      </c>
      <c r="AC1133" s="10">
        <v>0</v>
      </c>
      <c r="AD1133" s="10">
        <v>0</v>
      </c>
      <c r="AE1133" s="10">
        <v>0</v>
      </c>
      <c r="AF1133" s="10">
        <v>0</v>
      </c>
      <c r="AG1133" s="10">
        <v>0</v>
      </c>
      <c r="AH1133" s="10"/>
    </row>
    <row r="1134" spans="1:34" x14ac:dyDescent="0.25">
      <c r="A1134" s="12" t="s">
        <v>2239</v>
      </c>
      <c r="B1134" s="13" t="s">
        <v>286</v>
      </c>
      <c r="C1134" s="13"/>
      <c r="D1134" s="14">
        <v>0</v>
      </c>
      <c r="E1134" s="14">
        <v>0</v>
      </c>
      <c r="F1134" s="14">
        <v>0</v>
      </c>
      <c r="G1134" s="14">
        <v>0</v>
      </c>
      <c r="H1134" s="14">
        <v>-180000</v>
      </c>
      <c r="I1134" s="14">
        <v>-394501</v>
      </c>
      <c r="J1134" s="14">
        <v>-62205</v>
      </c>
      <c r="K1134" s="14">
        <v>-229927</v>
      </c>
      <c r="L1134" s="14">
        <v>-348152</v>
      </c>
      <c r="M1134" s="14">
        <v>0</v>
      </c>
      <c r="N1134" s="14">
        <v>-160071</v>
      </c>
      <c r="O1134" s="14">
        <v>-180000</v>
      </c>
      <c r="P1134" s="14">
        <v>-410316</v>
      </c>
      <c r="Q1134" s="14">
        <v>-590316</v>
      </c>
      <c r="R1134" s="14">
        <v>-394501</v>
      </c>
      <c r="S1134" s="14">
        <v>0</v>
      </c>
      <c r="T1134" s="14">
        <v>-394501</v>
      </c>
      <c r="U1134" s="14">
        <v>0</v>
      </c>
      <c r="V1134" s="14">
        <v>-394501</v>
      </c>
      <c r="W1134" s="14">
        <v>-195815</v>
      </c>
      <c r="X1134" s="14">
        <v>0</v>
      </c>
      <c r="Y1134" s="14">
        <v>-180000</v>
      </c>
      <c r="Z1134" s="14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</row>
    <row r="1135" spans="1:34" x14ac:dyDescent="0.25">
      <c r="A1135" s="12" t="s">
        <v>2240</v>
      </c>
      <c r="B1135" s="13" t="s">
        <v>286</v>
      </c>
      <c r="C1135" s="13"/>
      <c r="D1135" s="14">
        <v>0</v>
      </c>
      <c r="E1135" s="14">
        <v>0</v>
      </c>
      <c r="F1135" s="14">
        <v>0</v>
      </c>
      <c r="G1135" s="14">
        <v>0</v>
      </c>
      <c r="H1135" s="14">
        <v>-180000</v>
      </c>
      <c r="I1135" s="14">
        <v>-394501</v>
      </c>
      <c r="J1135" s="14">
        <v>-62205</v>
      </c>
      <c r="K1135" s="14">
        <v>-229927</v>
      </c>
      <c r="L1135" s="14">
        <v>-348152</v>
      </c>
      <c r="M1135" s="14">
        <v>0</v>
      </c>
      <c r="N1135" s="14">
        <v>-160071</v>
      </c>
      <c r="O1135" s="14">
        <v>-180000</v>
      </c>
      <c r="P1135" s="14">
        <v>-410316</v>
      </c>
      <c r="Q1135" s="14">
        <v>-590316</v>
      </c>
      <c r="R1135" s="14">
        <v>-394501</v>
      </c>
      <c r="S1135" s="14">
        <v>0</v>
      </c>
      <c r="T1135" s="14">
        <v>-394501</v>
      </c>
      <c r="U1135" s="14">
        <v>0</v>
      </c>
      <c r="V1135" s="14">
        <v>-394501</v>
      </c>
      <c r="W1135" s="14">
        <v>-195815</v>
      </c>
      <c r="X1135" s="14">
        <v>0</v>
      </c>
      <c r="Y1135" s="14">
        <v>-180000</v>
      </c>
      <c r="Z1135" s="14">
        <v>0</v>
      </c>
      <c r="AA1135" s="14">
        <v>0</v>
      </c>
      <c r="AB1135" s="14">
        <v>0</v>
      </c>
      <c r="AC1135" s="14">
        <v>0</v>
      </c>
      <c r="AD1135" s="14">
        <v>0</v>
      </c>
      <c r="AE1135" s="14">
        <v>0</v>
      </c>
      <c r="AF1135" s="14">
        <v>0</v>
      </c>
      <c r="AG1135" s="14">
        <v>0</v>
      </c>
      <c r="AH1135" s="14">
        <v>0</v>
      </c>
    </row>
    <row r="1136" spans="1:34" ht="15.75" thickBot="1" x14ac:dyDescent="0.3">
      <c r="A1136" s="15" t="s">
        <v>2241</v>
      </c>
      <c r="B1136" s="16" t="s">
        <v>2242</v>
      </c>
      <c r="C1136" s="16"/>
      <c r="D1136" s="17">
        <v>0</v>
      </c>
      <c r="E1136" s="17">
        <v>0</v>
      </c>
      <c r="F1136" s="17">
        <v>0</v>
      </c>
      <c r="G1136" s="17">
        <v>0</v>
      </c>
      <c r="H1136" s="17">
        <v>-180000</v>
      </c>
      <c r="I1136" s="17">
        <v>-394501</v>
      </c>
      <c r="J1136" s="17">
        <v>-62205</v>
      </c>
      <c r="K1136" s="17">
        <v>-229927</v>
      </c>
      <c r="L1136" s="17">
        <v>-348152</v>
      </c>
      <c r="M1136" s="17">
        <v>0</v>
      </c>
      <c r="N1136" s="17">
        <v>-160071</v>
      </c>
      <c r="O1136" s="17">
        <v>-180000</v>
      </c>
      <c r="P1136" s="17">
        <v>-410316</v>
      </c>
      <c r="Q1136" s="17">
        <v>-590316</v>
      </c>
      <c r="R1136" s="17">
        <v>-394501</v>
      </c>
      <c r="S1136" s="17">
        <v>0</v>
      </c>
      <c r="T1136" s="17">
        <v>-394501</v>
      </c>
      <c r="U1136" s="17">
        <v>0</v>
      </c>
      <c r="V1136" s="17">
        <v>-394501</v>
      </c>
      <c r="W1136" s="17">
        <v>-195815</v>
      </c>
      <c r="X1136" s="17">
        <v>0</v>
      </c>
      <c r="Y1136" s="17">
        <v>-180000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0</v>
      </c>
      <c r="AF1136" s="17">
        <v>0</v>
      </c>
      <c r="AG1136" s="17">
        <v>0</v>
      </c>
      <c r="AH1136" s="17">
        <v>0</v>
      </c>
    </row>
    <row r="1137" spans="1:40" ht="15.75" thickTop="1" x14ac:dyDescent="0.25">
      <c r="A1137" s="7" t="s">
        <v>2243</v>
      </c>
      <c r="B1137" s="7" t="s">
        <v>2244</v>
      </c>
      <c r="C1137" s="8" t="s">
        <v>37</v>
      </c>
      <c r="D1137" s="9"/>
      <c r="E1137" s="9"/>
      <c r="F1137" s="9"/>
      <c r="G1137" s="10">
        <v>0</v>
      </c>
      <c r="H1137" s="10">
        <v>1959200</v>
      </c>
      <c r="I1137" s="10">
        <v>912906</v>
      </c>
      <c r="J1137" s="10">
        <v>1415667</v>
      </c>
      <c r="K1137" s="10">
        <v>1546366</v>
      </c>
      <c r="L1137" s="10">
        <v>1131710</v>
      </c>
      <c r="M1137" s="10">
        <v>1665905</v>
      </c>
      <c r="N1137" s="10">
        <v>1439912</v>
      </c>
      <c r="O1137" s="10">
        <v>1812455</v>
      </c>
      <c r="P1137" s="10">
        <v>0</v>
      </c>
      <c r="Q1137" s="10">
        <v>1812455</v>
      </c>
      <c r="R1137" s="10">
        <v>965506</v>
      </c>
      <c r="S1137" s="10">
        <v>0</v>
      </c>
      <c r="T1137" s="10">
        <v>965506</v>
      </c>
      <c r="U1137" s="10">
        <v>0</v>
      </c>
      <c r="V1137" s="10">
        <v>965506</v>
      </c>
      <c r="W1137" s="10">
        <v>846949</v>
      </c>
      <c r="X1137" s="10">
        <v>0</v>
      </c>
      <c r="Y1137" s="10">
        <v>1959200</v>
      </c>
      <c r="Z1137" s="10">
        <v>0</v>
      </c>
      <c r="AA1137" s="10">
        <v>0</v>
      </c>
      <c r="AB1137" s="10">
        <v>0</v>
      </c>
      <c r="AC1137" s="10">
        <v>0</v>
      </c>
      <c r="AD1137" s="10">
        <v>0</v>
      </c>
      <c r="AE1137" s="10">
        <v>0</v>
      </c>
      <c r="AF1137" s="10">
        <v>0</v>
      </c>
      <c r="AG1137" s="10">
        <v>146745</v>
      </c>
      <c r="AH1137" s="10"/>
    </row>
    <row r="1138" spans="1:40" x14ac:dyDescent="0.25">
      <c r="A1138" s="12" t="s">
        <v>2245</v>
      </c>
      <c r="B1138" s="13" t="s">
        <v>286</v>
      </c>
      <c r="C1138" s="13"/>
      <c r="D1138" s="14">
        <v>0</v>
      </c>
      <c r="E1138" s="14">
        <v>0</v>
      </c>
      <c r="F1138" s="14">
        <v>0</v>
      </c>
      <c r="G1138" s="14">
        <v>0</v>
      </c>
      <c r="H1138" s="14">
        <v>1959200</v>
      </c>
      <c r="I1138" s="14">
        <v>912906</v>
      </c>
      <c r="J1138" s="14">
        <v>1415667</v>
      </c>
      <c r="K1138" s="14">
        <v>1546366</v>
      </c>
      <c r="L1138" s="14">
        <v>1131710</v>
      </c>
      <c r="M1138" s="14">
        <v>1665905</v>
      </c>
      <c r="N1138" s="14">
        <v>1439912</v>
      </c>
      <c r="O1138" s="14">
        <v>1812455</v>
      </c>
      <c r="P1138" s="14">
        <v>0</v>
      </c>
      <c r="Q1138" s="14">
        <v>1812455</v>
      </c>
      <c r="R1138" s="14">
        <v>965506</v>
      </c>
      <c r="S1138" s="14">
        <v>0</v>
      </c>
      <c r="T1138" s="14">
        <v>965506</v>
      </c>
      <c r="U1138" s="14">
        <v>0</v>
      </c>
      <c r="V1138" s="14">
        <v>965506</v>
      </c>
      <c r="W1138" s="14">
        <v>846949</v>
      </c>
      <c r="X1138" s="14">
        <v>0</v>
      </c>
      <c r="Y1138" s="14">
        <v>1959200</v>
      </c>
      <c r="Z1138" s="14">
        <v>0</v>
      </c>
      <c r="AA1138" s="14">
        <v>0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146745</v>
      </c>
      <c r="AH1138" s="14">
        <v>0</v>
      </c>
    </row>
    <row r="1139" spans="1:40" x14ac:dyDescent="0.25">
      <c r="A1139" s="12" t="s">
        <v>2246</v>
      </c>
      <c r="B1139" s="13" t="s">
        <v>286</v>
      </c>
      <c r="C1139" s="13"/>
      <c r="D1139" s="14">
        <v>0</v>
      </c>
      <c r="E1139" s="14">
        <v>0</v>
      </c>
      <c r="F1139" s="14">
        <v>0</v>
      </c>
      <c r="G1139" s="14">
        <v>0</v>
      </c>
      <c r="H1139" s="14">
        <v>1959200</v>
      </c>
      <c r="I1139" s="14">
        <v>912906</v>
      </c>
      <c r="J1139" s="14">
        <v>1415667</v>
      </c>
      <c r="K1139" s="14">
        <v>1546366</v>
      </c>
      <c r="L1139" s="14">
        <v>1131710</v>
      </c>
      <c r="M1139" s="14">
        <v>1665905</v>
      </c>
      <c r="N1139" s="14">
        <v>1439912</v>
      </c>
      <c r="O1139" s="14">
        <v>1812455</v>
      </c>
      <c r="P1139" s="14">
        <v>0</v>
      </c>
      <c r="Q1139" s="14">
        <v>1812455</v>
      </c>
      <c r="R1139" s="14">
        <v>965506</v>
      </c>
      <c r="S1139" s="14">
        <v>0</v>
      </c>
      <c r="T1139" s="14">
        <v>965506</v>
      </c>
      <c r="U1139" s="14">
        <v>0</v>
      </c>
      <c r="V1139" s="14">
        <v>965506</v>
      </c>
      <c r="W1139" s="14">
        <v>846949</v>
      </c>
      <c r="X1139" s="14">
        <v>0</v>
      </c>
      <c r="Y1139" s="14">
        <v>1959200</v>
      </c>
      <c r="Z1139" s="14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146745</v>
      </c>
      <c r="AH1139" s="14">
        <v>0</v>
      </c>
    </row>
    <row r="1140" spans="1:40" ht="15.75" thickBot="1" x14ac:dyDescent="0.3">
      <c r="A1140" s="15" t="s">
        <v>2247</v>
      </c>
      <c r="B1140" s="16" t="s">
        <v>2248</v>
      </c>
      <c r="C1140" s="16"/>
      <c r="D1140" s="17">
        <v>0</v>
      </c>
      <c r="E1140" s="17">
        <v>0</v>
      </c>
      <c r="F1140" s="17">
        <v>0</v>
      </c>
      <c r="G1140" s="17">
        <v>0</v>
      </c>
      <c r="H1140" s="17">
        <v>1959200</v>
      </c>
      <c r="I1140" s="17">
        <v>912906</v>
      </c>
      <c r="J1140" s="17">
        <v>1415667</v>
      </c>
      <c r="K1140" s="17">
        <v>1546366</v>
      </c>
      <c r="L1140" s="17">
        <v>1131710</v>
      </c>
      <c r="M1140" s="17">
        <v>1665905</v>
      </c>
      <c r="N1140" s="17">
        <v>1439912</v>
      </c>
      <c r="O1140" s="17">
        <v>1812455</v>
      </c>
      <c r="P1140" s="17">
        <v>0</v>
      </c>
      <c r="Q1140" s="17">
        <v>1812455</v>
      </c>
      <c r="R1140" s="17">
        <v>965506</v>
      </c>
      <c r="S1140" s="17">
        <v>0</v>
      </c>
      <c r="T1140" s="17">
        <v>965506</v>
      </c>
      <c r="U1140" s="17">
        <v>0</v>
      </c>
      <c r="V1140" s="17">
        <v>965506</v>
      </c>
      <c r="W1140" s="17">
        <v>846949</v>
      </c>
      <c r="X1140" s="17">
        <v>0</v>
      </c>
      <c r="Y1140" s="17">
        <v>1959200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0</v>
      </c>
      <c r="AF1140" s="17">
        <v>0</v>
      </c>
      <c r="AG1140" s="17">
        <v>146745</v>
      </c>
      <c r="AH1140" s="17">
        <v>0</v>
      </c>
      <c r="AJ1140" s="24">
        <f t="shared" ref="AJ1140" si="806">(M1140-L1140)/L1140</f>
        <v>0.47202463528642497</v>
      </c>
      <c r="AK1140" s="24">
        <f t="shared" ref="AK1140" si="807">(O1140-M1140)/M1140</f>
        <v>8.7970202382488802E-2</v>
      </c>
      <c r="AL1140" s="24">
        <f t="shared" ref="AL1140" si="808">AG1140/O1140</f>
        <v>8.0964768780466267E-2</v>
      </c>
      <c r="AM1140" s="24">
        <f t="shared" ref="AM1140" si="809">(Y1140-L1140)/L1140</f>
        <v>0.73118555106873673</v>
      </c>
      <c r="AN1140" s="24">
        <f t="shared" ref="AN1140" si="810">AM1140/3</f>
        <v>0.24372851702291223</v>
      </c>
    </row>
    <row r="1141" spans="1:40" ht="15.75" thickTop="1" x14ac:dyDescent="0.25">
      <c r="A1141" s="19" t="s">
        <v>2249</v>
      </c>
      <c r="B1141" s="19" t="s">
        <v>2250</v>
      </c>
      <c r="C1141" s="8" t="s">
        <v>2251</v>
      </c>
      <c r="D1141" s="9"/>
      <c r="E1141" s="9"/>
      <c r="F1141" s="9"/>
      <c r="G1141" s="10">
        <v>0</v>
      </c>
      <c r="H1141" s="10">
        <v>0</v>
      </c>
      <c r="I1141" s="10">
        <v>0</v>
      </c>
      <c r="J1141" s="10">
        <v>0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v>0</v>
      </c>
      <c r="AA1141" s="10">
        <v>0</v>
      </c>
      <c r="AB1141" s="10">
        <v>0</v>
      </c>
      <c r="AC1141" s="10">
        <v>0</v>
      </c>
      <c r="AD1141" s="10">
        <v>0</v>
      </c>
      <c r="AE1141" s="10">
        <v>0</v>
      </c>
      <c r="AF1141" s="10">
        <v>0</v>
      </c>
      <c r="AG1141" s="10">
        <v>0</v>
      </c>
      <c r="AH1141" s="10"/>
    </row>
    <row r="1142" spans="1:40" x14ac:dyDescent="0.25">
      <c r="A1142" s="7" t="s">
        <v>2252</v>
      </c>
      <c r="B1142" s="7" t="s">
        <v>2253</v>
      </c>
      <c r="C1142" s="8" t="s">
        <v>2251</v>
      </c>
      <c r="D1142" s="9"/>
      <c r="E1142" s="9"/>
      <c r="F1142" s="9"/>
      <c r="G1142" s="10">
        <v>0</v>
      </c>
      <c r="H1142" s="10">
        <v>0</v>
      </c>
      <c r="I1142" s="10">
        <v>0</v>
      </c>
      <c r="J1142" s="10">
        <v>1050</v>
      </c>
      <c r="K1142" s="10">
        <v>0</v>
      </c>
      <c r="L1142" s="10">
        <v>0</v>
      </c>
      <c r="M1142" s="10">
        <v>0</v>
      </c>
      <c r="N1142" s="10">
        <v>262.5</v>
      </c>
      <c r="O1142" s="10">
        <v>0</v>
      </c>
      <c r="P1142" s="10">
        <v>0</v>
      </c>
      <c r="Q1142" s="10">
        <v>0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</v>
      </c>
      <c r="X1142" s="10">
        <v>0</v>
      </c>
      <c r="Y1142" s="10">
        <v>0</v>
      </c>
      <c r="Z1142" s="10">
        <v>0</v>
      </c>
      <c r="AA1142" s="10">
        <v>0</v>
      </c>
      <c r="AB1142" s="10">
        <v>0</v>
      </c>
      <c r="AC1142" s="10">
        <v>0</v>
      </c>
      <c r="AD1142" s="10">
        <v>0</v>
      </c>
      <c r="AE1142" s="10">
        <v>0</v>
      </c>
      <c r="AF1142" s="10">
        <v>0</v>
      </c>
      <c r="AG1142" s="10">
        <v>0</v>
      </c>
      <c r="AH1142" s="10"/>
    </row>
    <row r="1143" spans="1:40" x14ac:dyDescent="0.25">
      <c r="A1143" s="7" t="s">
        <v>2254</v>
      </c>
      <c r="B1143" s="7" t="s">
        <v>2255</v>
      </c>
      <c r="C1143" s="8" t="s">
        <v>2251</v>
      </c>
      <c r="D1143" s="9"/>
      <c r="E1143" s="9"/>
      <c r="F1143" s="9"/>
      <c r="G1143" s="10">
        <v>0</v>
      </c>
      <c r="H1143" s="10">
        <v>0</v>
      </c>
      <c r="I1143" s="10">
        <v>87809</v>
      </c>
      <c r="J1143" s="10">
        <v>0</v>
      </c>
      <c r="K1143" s="10">
        <v>4324</v>
      </c>
      <c r="L1143" s="10">
        <v>146153</v>
      </c>
      <c r="M1143" s="10">
        <v>45236</v>
      </c>
      <c r="N1143" s="10">
        <v>48928.25</v>
      </c>
      <c r="O1143" s="10">
        <v>0</v>
      </c>
      <c r="P1143" s="10">
        <v>111066</v>
      </c>
      <c r="Q1143" s="10">
        <v>111066</v>
      </c>
      <c r="R1143" s="10">
        <v>87809</v>
      </c>
      <c r="S1143" s="10">
        <v>0</v>
      </c>
      <c r="T1143" s="10">
        <v>87809</v>
      </c>
      <c r="U1143" s="10">
        <v>0</v>
      </c>
      <c r="V1143" s="10">
        <v>87809</v>
      </c>
      <c r="W1143" s="10">
        <v>23257</v>
      </c>
      <c r="X1143" s="10" t="s">
        <v>2256</v>
      </c>
      <c r="Y1143" s="10">
        <v>0</v>
      </c>
      <c r="Z1143" s="10">
        <v>0</v>
      </c>
      <c r="AA1143" s="10">
        <v>0</v>
      </c>
      <c r="AB1143" s="10">
        <v>0</v>
      </c>
      <c r="AC1143" s="10">
        <v>0</v>
      </c>
      <c r="AD1143" s="10">
        <v>0</v>
      </c>
      <c r="AE1143" s="10">
        <v>0</v>
      </c>
      <c r="AF1143" s="10">
        <v>0</v>
      </c>
      <c r="AG1143" s="10">
        <v>0</v>
      </c>
      <c r="AH1143" s="10"/>
    </row>
    <row r="1144" spans="1:40" x14ac:dyDescent="0.25">
      <c r="A1144" s="7" t="s">
        <v>2257</v>
      </c>
      <c r="B1144" s="7" t="s">
        <v>2258</v>
      </c>
      <c r="C1144" s="8" t="s">
        <v>2251</v>
      </c>
      <c r="D1144" s="9"/>
      <c r="E1144" s="9"/>
      <c r="F1144" s="9"/>
      <c r="G1144" s="10">
        <v>0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0</v>
      </c>
      <c r="AC1144" s="10">
        <v>0</v>
      </c>
      <c r="AD1144" s="10">
        <v>0</v>
      </c>
      <c r="AE1144" s="10">
        <v>0</v>
      </c>
      <c r="AF1144" s="10">
        <v>0</v>
      </c>
      <c r="AG1144" s="10">
        <v>0</v>
      </c>
      <c r="AH1144" s="10"/>
    </row>
    <row r="1145" spans="1:40" x14ac:dyDescent="0.25">
      <c r="A1145" s="7" t="s">
        <v>2259</v>
      </c>
      <c r="B1145" s="7" t="s">
        <v>2260</v>
      </c>
      <c r="C1145" s="8" t="s">
        <v>2251</v>
      </c>
      <c r="D1145" s="9"/>
      <c r="E1145" s="9"/>
      <c r="F1145" s="9"/>
      <c r="G1145" s="10">
        <v>0</v>
      </c>
      <c r="H1145" s="10">
        <v>0</v>
      </c>
      <c r="I1145" s="10">
        <v>0</v>
      </c>
      <c r="J1145" s="10">
        <v>164824</v>
      </c>
      <c r="K1145" s="10">
        <v>114565</v>
      </c>
      <c r="L1145" s="10">
        <v>27137</v>
      </c>
      <c r="M1145" s="10">
        <v>83671</v>
      </c>
      <c r="N1145" s="10">
        <v>97549.25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10">
        <v>0</v>
      </c>
      <c r="X1145" s="10">
        <v>0</v>
      </c>
      <c r="Y1145" s="10">
        <v>0</v>
      </c>
      <c r="Z1145" s="10">
        <v>0</v>
      </c>
      <c r="AA1145" s="10">
        <v>0</v>
      </c>
      <c r="AB1145" s="10">
        <v>0</v>
      </c>
      <c r="AC1145" s="10">
        <v>0</v>
      </c>
      <c r="AD1145" s="10">
        <v>0</v>
      </c>
      <c r="AE1145" s="10">
        <v>0</v>
      </c>
      <c r="AF1145" s="10">
        <v>0</v>
      </c>
      <c r="AG1145" s="10">
        <v>0</v>
      </c>
      <c r="AH1145" s="10"/>
    </row>
    <row r="1146" spans="1:40" x14ac:dyDescent="0.25">
      <c r="A1146" s="7" t="s">
        <v>2261</v>
      </c>
      <c r="B1146" s="7" t="s">
        <v>2262</v>
      </c>
      <c r="C1146" s="8" t="s">
        <v>2251</v>
      </c>
      <c r="D1146" s="9"/>
      <c r="E1146" s="9"/>
      <c r="F1146" s="9"/>
      <c r="G1146" s="10">
        <v>0</v>
      </c>
      <c r="H1146" s="10">
        <v>0</v>
      </c>
      <c r="I1146" s="10">
        <v>0</v>
      </c>
      <c r="J1146" s="10">
        <v>27689</v>
      </c>
      <c r="K1146" s="10">
        <v>0</v>
      </c>
      <c r="L1146" s="10">
        <v>0</v>
      </c>
      <c r="M1146" s="10">
        <v>0</v>
      </c>
      <c r="N1146" s="10">
        <v>6922.25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  <c r="T1146" s="10">
        <v>0</v>
      </c>
      <c r="U1146" s="10">
        <v>0</v>
      </c>
      <c r="V1146" s="10">
        <v>0</v>
      </c>
      <c r="W1146" s="10">
        <v>0</v>
      </c>
      <c r="X1146" s="10">
        <v>0</v>
      </c>
      <c r="Y1146" s="10">
        <v>0</v>
      </c>
      <c r="Z1146" s="10">
        <v>0</v>
      </c>
      <c r="AA1146" s="10">
        <v>0</v>
      </c>
      <c r="AB1146" s="10">
        <v>0</v>
      </c>
      <c r="AC1146" s="10">
        <v>0</v>
      </c>
      <c r="AD1146" s="10">
        <v>0</v>
      </c>
      <c r="AE1146" s="10">
        <v>0</v>
      </c>
      <c r="AF1146" s="10">
        <v>0</v>
      </c>
      <c r="AG1146" s="10">
        <v>0</v>
      </c>
      <c r="AH1146" s="10"/>
    </row>
    <row r="1147" spans="1:40" x14ac:dyDescent="0.25">
      <c r="A1147" s="7" t="s">
        <v>2263</v>
      </c>
      <c r="B1147" s="7" t="s">
        <v>2264</v>
      </c>
      <c r="C1147" s="8" t="s">
        <v>2251</v>
      </c>
      <c r="D1147" s="9"/>
      <c r="E1147" s="9"/>
      <c r="F1147" s="9"/>
      <c r="G1147" s="10">
        <v>0</v>
      </c>
      <c r="H1147" s="10">
        <v>0</v>
      </c>
      <c r="I1147" s="10">
        <v>0</v>
      </c>
      <c r="J1147" s="10">
        <v>62540</v>
      </c>
      <c r="K1147" s="10">
        <v>0</v>
      </c>
      <c r="L1147" s="10">
        <v>0</v>
      </c>
      <c r="M1147" s="10">
        <v>0</v>
      </c>
      <c r="N1147" s="10">
        <v>15635</v>
      </c>
      <c r="O1147" s="10">
        <v>0</v>
      </c>
      <c r="P1147" s="10">
        <v>0</v>
      </c>
      <c r="Q1147" s="10">
        <v>0</v>
      </c>
      <c r="R1147" s="10">
        <v>0</v>
      </c>
      <c r="S1147" s="10">
        <v>0</v>
      </c>
      <c r="T1147" s="10">
        <v>0</v>
      </c>
      <c r="U1147" s="10">
        <v>0</v>
      </c>
      <c r="V1147" s="10">
        <v>0</v>
      </c>
      <c r="W1147" s="10">
        <v>0</v>
      </c>
      <c r="X1147" s="10">
        <v>0</v>
      </c>
      <c r="Y1147" s="10">
        <v>0</v>
      </c>
      <c r="Z1147" s="10">
        <v>0</v>
      </c>
      <c r="AA1147" s="10">
        <v>0</v>
      </c>
      <c r="AB1147" s="10">
        <v>0</v>
      </c>
      <c r="AC1147" s="10">
        <v>0</v>
      </c>
      <c r="AD1147" s="10">
        <v>0</v>
      </c>
      <c r="AE1147" s="10">
        <v>0</v>
      </c>
      <c r="AF1147" s="10">
        <v>0</v>
      </c>
      <c r="AG1147" s="10">
        <v>0</v>
      </c>
      <c r="AH1147" s="10"/>
    </row>
    <row r="1148" spans="1:40" x14ac:dyDescent="0.25">
      <c r="A1148" s="7" t="s">
        <v>2265</v>
      </c>
      <c r="B1148" s="7" t="s">
        <v>2266</v>
      </c>
      <c r="C1148" s="8" t="s">
        <v>2251</v>
      </c>
      <c r="D1148" s="9"/>
      <c r="E1148" s="9"/>
      <c r="F1148" s="9"/>
      <c r="G1148" s="10">
        <v>0</v>
      </c>
      <c r="H1148" s="10">
        <v>0</v>
      </c>
      <c r="I1148" s="10">
        <v>0</v>
      </c>
      <c r="J1148" s="10">
        <v>29055</v>
      </c>
      <c r="K1148" s="10">
        <v>-2993</v>
      </c>
      <c r="L1148" s="10">
        <v>15413</v>
      </c>
      <c r="M1148" s="10">
        <v>0</v>
      </c>
      <c r="N1148" s="10">
        <v>10368.75</v>
      </c>
      <c r="O1148" s="10">
        <v>0</v>
      </c>
      <c r="P1148" s="10">
        <v>0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</v>
      </c>
      <c r="X1148" s="10">
        <v>0</v>
      </c>
      <c r="Y1148" s="10">
        <v>0</v>
      </c>
      <c r="Z1148" s="10">
        <v>0</v>
      </c>
      <c r="AA1148" s="10">
        <v>0</v>
      </c>
      <c r="AB1148" s="10">
        <v>0</v>
      </c>
      <c r="AC1148" s="10">
        <v>0</v>
      </c>
      <c r="AD1148" s="10">
        <v>0</v>
      </c>
      <c r="AE1148" s="10">
        <v>0</v>
      </c>
      <c r="AF1148" s="10">
        <v>0</v>
      </c>
      <c r="AG1148" s="10">
        <v>0</v>
      </c>
      <c r="AH1148" s="10"/>
    </row>
    <row r="1149" spans="1:40" x14ac:dyDescent="0.25">
      <c r="A1149" s="7" t="s">
        <v>2267</v>
      </c>
      <c r="B1149" s="7" t="s">
        <v>2268</v>
      </c>
      <c r="C1149" s="8" t="s">
        <v>2251</v>
      </c>
      <c r="D1149" s="9"/>
      <c r="E1149" s="9"/>
      <c r="F1149" s="9"/>
      <c r="G1149" s="10">
        <v>0</v>
      </c>
      <c r="H1149" s="10">
        <v>0</v>
      </c>
      <c r="I1149" s="10">
        <v>13543</v>
      </c>
      <c r="J1149" s="10">
        <v>500000</v>
      </c>
      <c r="K1149" s="10">
        <v>6562</v>
      </c>
      <c r="L1149" s="10">
        <v>9081</v>
      </c>
      <c r="M1149" s="10">
        <v>18740</v>
      </c>
      <c r="N1149" s="10">
        <v>133595.75</v>
      </c>
      <c r="O1149" s="10">
        <v>0</v>
      </c>
      <c r="P1149" s="10">
        <v>0</v>
      </c>
      <c r="Q1149" s="10">
        <v>0</v>
      </c>
      <c r="R1149" s="10">
        <v>1522</v>
      </c>
      <c r="S1149" s="10">
        <v>12021</v>
      </c>
      <c r="T1149" s="10">
        <v>13543</v>
      </c>
      <c r="U1149" s="10">
        <v>0</v>
      </c>
      <c r="V1149" s="10">
        <v>13543</v>
      </c>
      <c r="W1149" s="10">
        <v>-13543</v>
      </c>
      <c r="X1149" s="10">
        <v>0</v>
      </c>
      <c r="Y1149" s="10">
        <v>0</v>
      </c>
      <c r="Z1149" s="10">
        <v>0</v>
      </c>
      <c r="AA1149" s="10">
        <v>0</v>
      </c>
      <c r="AB1149" s="10">
        <v>0</v>
      </c>
      <c r="AC1149" s="10">
        <v>0</v>
      </c>
      <c r="AD1149" s="10">
        <v>0</v>
      </c>
      <c r="AE1149" s="10">
        <v>0</v>
      </c>
      <c r="AF1149" s="10">
        <v>0</v>
      </c>
      <c r="AG1149" s="10">
        <v>0</v>
      </c>
      <c r="AH1149" s="10"/>
    </row>
    <row r="1150" spans="1:40" x14ac:dyDescent="0.25">
      <c r="A1150" s="7" t="s">
        <v>2269</v>
      </c>
      <c r="B1150" s="7" t="s">
        <v>2270</v>
      </c>
      <c r="C1150" s="8" t="s">
        <v>2251</v>
      </c>
      <c r="D1150" s="9"/>
      <c r="E1150" s="9"/>
      <c r="F1150" s="9"/>
      <c r="G1150" s="10">
        <v>0</v>
      </c>
      <c r="H1150" s="10">
        <v>0</v>
      </c>
      <c r="I1150" s="10">
        <v>0</v>
      </c>
      <c r="J1150" s="10">
        <v>198619</v>
      </c>
      <c r="K1150" s="10">
        <v>200</v>
      </c>
      <c r="L1150" s="10">
        <v>0</v>
      </c>
      <c r="M1150" s="10">
        <v>4050</v>
      </c>
      <c r="N1150" s="10">
        <v>50717.25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0</v>
      </c>
      <c r="AA1150" s="10">
        <v>0</v>
      </c>
      <c r="AB1150" s="10">
        <v>0</v>
      </c>
      <c r="AC1150" s="10">
        <v>0</v>
      </c>
      <c r="AD1150" s="10">
        <v>0</v>
      </c>
      <c r="AE1150" s="10">
        <v>0</v>
      </c>
      <c r="AF1150" s="10">
        <v>0</v>
      </c>
      <c r="AG1150" s="10">
        <v>0</v>
      </c>
      <c r="AH1150" s="10"/>
    </row>
    <row r="1151" spans="1:40" x14ac:dyDescent="0.25">
      <c r="A1151" s="7" t="s">
        <v>2271</v>
      </c>
      <c r="B1151" s="7" t="s">
        <v>2272</v>
      </c>
      <c r="C1151" s="8" t="s">
        <v>2251</v>
      </c>
      <c r="D1151" s="9"/>
      <c r="E1151" s="9"/>
      <c r="F1151" s="9"/>
      <c r="G1151" s="10">
        <v>0</v>
      </c>
      <c r="H1151" s="10">
        <v>0</v>
      </c>
      <c r="I1151" s="10">
        <v>33391</v>
      </c>
      <c r="J1151" s="10">
        <v>0</v>
      </c>
      <c r="K1151" s="10">
        <v>2507</v>
      </c>
      <c r="L1151" s="10">
        <v>23749</v>
      </c>
      <c r="M1151" s="10">
        <v>0</v>
      </c>
      <c r="N1151" s="10">
        <v>6564</v>
      </c>
      <c r="O1151" s="10">
        <v>0</v>
      </c>
      <c r="P1151" s="10">
        <v>28250</v>
      </c>
      <c r="Q1151" s="10">
        <v>28250</v>
      </c>
      <c r="R1151" s="10">
        <v>33391</v>
      </c>
      <c r="S1151" s="10">
        <v>0</v>
      </c>
      <c r="T1151" s="10">
        <v>33391</v>
      </c>
      <c r="U1151" s="10">
        <v>0</v>
      </c>
      <c r="V1151" s="10">
        <v>33391</v>
      </c>
      <c r="W1151" s="10">
        <v>-5141</v>
      </c>
      <c r="X1151" s="10" t="s">
        <v>2273</v>
      </c>
      <c r="Y1151" s="10">
        <v>0</v>
      </c>
      <c r="Z1151" s="10">
        <v>0</v>
      </c>
      <c r="AA1151" s="10">
        <v>0</v>
      </c>
      <c r="AB1151" s="10">
        <v>0</v>
      </c>
      <c r="AC1151" s="10">
        <v>0</v>
      </c>
      <c r="AD1151" s="10">
        <v>0</v>
      </c>
      <c r="AE1151" s="10">
        <v>0</v>
      </c>
      <c r="AF1151" s="10">
        <v>0</v>
      </c>
      <c r="AG1151" s="10">
        <v>0</v>
      </c>
      <c r="AH1151" s="10"/>
    </row>
    <row r="1152" spans="1:40" x14ac:dyDescent="0.25">
      <c r="A1152" s="7" t="s">
        <v>2274</v>
      </c>
      <c r="B1152" s="7" t="s">
        <v>2275</v>
      </c>
      <c r="C1152" s="8" t="s">
        <v>2251</v>
      </c>
      <c r="D1152" s="9"/>
      <c r="E1152" s="9"/>
      <c r="F1152" s="9"/>
      <c r="G1152" s="10">
        <v>0</v>
      </c>
      <c r="H1152" s="10">
        <v>0</v>
      </c>
      <c r="I1152" s="10">
        <v>0</v>
      </c>
      <c r="J1152" s="10">
        <v>0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10">
        <v>0</v>
      </c>
      <c r="X1152" s="10">
        <v>0</v>
      </c>
      <c r="Y1152" s="10">
        <v>0</v>
      </c>
      <c r="Z1152" s="10">
        <v>0</v>
      </c>
      <c r="AA1152" s="10">
        <v>0</v>
      </c>
      <c r="AB1152" s="10">
        <v>0</v>
      </c>
      <c r="AC1152" s="10">
        <v>0</v>
      </c>
      <c r="AD1152" s="10">
        <v>0</v>
      </c>
      <c r="AE1152" s="10">
        <v>0</v>
      </c>
      <c r="AF1152" s="10">
        <v>0</v>
      </c>
      <c r="AG1152" s="10">
        <v>0</v>
      </c>
      <c r="AH1152" s="10"/>
    </row>
    <row r="1153" spans="1:34" x14ac:dyDescent="0.25">
      <c r="A1153" s="7" t="s">
        <v>2276</v>
      </c>
      <c r="B1153" s="7" t="s">
        <v>2277</v>
      </c>
      <c r="C1153" s="8" t="s">
        <v>2251</v>
      </c>
      <c r="D1153" s="9"/>
      <c r="E1153" s="9"/>
      <c r="F1153" s="9"/>
      <c r="G1153" s="10">
        <v>0</v>
      </c>
      <c r="H1153" s="10">
        <v>0</v>
      </c>
      <c r="I1153" s="10">
        <v>14331</v>
      </c>
      <c r="J1153" s="10">
        <v>0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14331</v>
      </c>
      <c r="S1153" s="10">
        <v>0</v>
      </c>
      <c r="T1153" s="10">
        <v>14331</v>
      </c>
      <c r="U1153" s="10">
        <v>0</v>
      </c>
      <c r="V1153" s="10">
        <v>14331</v>
      </c>
      <c r="W1153" s="10">
        <v>-14331</v>
      </c>
      <c r="X1153" s="10">
        <v>0</v>
      </c>
      <c r="Y1153" s="10">
        <v>0</v>
      </c>
      <c r="Z1153" s="10">
        <v>0</v>
      </c>
      <c r="AA1153" s="10">
        <v>0</v>
      </c>
      <c r="AB1153" s="10">
        <v>0</v>
      </c>
      <c r="AC1153" s="10">
        <v>0</v>
      </c>
      <c r="AD1153" s="10">
        <v>0</v>
      </c>
      <c r="AE1153" s="10">
        <v>0</v>
      </c>
      <c r="AF1153" s="10">
        <v>0</v>
      </c>
      <c r="AG1153" s="10">
        <v>0</v>
      </c>
      <c r="AH1153" s="10"/>
    </row>
    <row r="1154" spans="1:34" x14ac:dyDescent="0.25">
      <c r="A1154" s="7" t="s">
        <v>2278</v>
      </c>
      <c r="B1154" s="7" t="s">
        <v>2279</v>
      </c>
      <c r="C1154" s="8" t="s">
        <v>2251</v>
      </c>
      <c r="D1154" s="9"/>
      <c r="E1154" s="9"/>
      <c r="F1154" s="9"/>
      <c r="G1154" s="10">
        <v>0</v>
      </c>
      <c r="H1154" s="10">
        <v>0</v>
      </c>
      <c r="I1154" s="10">
        <v>520659</v>
      </c>
      <c r="J1154" s="10">
        <v>0</v>
      </c>
      <c r="K1154" s="10">
        <v>0</v>
      </c>
      <c r="L1154" s="10">
        <v>0</v>
      </c>
      <c r="M1154" s="10">
        <v>66022</v>
      </c>
      <c r="N1154" s="10">
        <v>16505.5</v>
      </c>
      <c r="O1154" s="10">
        <v>0</v>
      </c>
      <c r="P1154" s="10">
        <v>0</v>
      </c>
      <c r="Q1154" s="10">
        <v>0</v>
      </c>
      <c r="R1154" s="10">
        <v>520420</v>
      </c>
      <c r="S1154" s="10">
        <v>239</v>
      </c>
      <c r="T1154" s="10">
        <v>520659</v>
      </c>
      <c r="U1154" s="10">
        <v>0</v>
      </c>
      <c r="V1154" s="10">
        <v>520659</v>
      </c>
      <c r="W1154" s="10">
        <v>-520659</v>
      </c>
      <c r="X1154" s="10">
        <v>0</v>
      </c>
      <c r="Y1154" s="10">
        <v>0</v>
      </c>
      <c r="Z1154" s="10">
        <v>0</v>
      </c>
      <c r="AA1154" s="10">
        <v>0</v>
      </c>
      <c r="AB1154" s="10">
        <v>0</v>
      </c>
      <c r="AC1154" s="10">
        <v>0</v>
      </c>
      <c r="AD1154" s="10">
        <v>0</v>
      </c>
      <c r="AE1154" s="10">
        <v>0</v>
      </c>
      <c r="AF1154" s="10">
        <v>0</v>
      </c>
      <c r="AG1154" s="10">
        <v>0</v>
      </c>
      <c r="AH1154" s="10"/>
    </row>
    <row r="1155" spans="1:34" x14ac:dyDescent="0.25">
      <c r="A1155" s="7" t="s">
        <v>2280</v>
      </c>
      <c r="B1155" s="7" t="s">
        <v>2281</v>
      </c>
      <c r="C1155" s="8" t="s">
        <v>2251</v>
      </c>
      <c r="D1155" s="9"/>
      <c r="E1155" s="9"/>
      <c r="F1155" s="9"/>
      <c r="G1155" s="10">
        <v>0</v>
      </c>
      <c r="H1155" s="10">
        <v>0</v>
      </c>
      <c r="I1155" s="10">
        <v>100000</v>
      </c>
      <c r="J1155" s="10">
        <v>0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100000</v>
      </c>
      <c r="S1155" s="10">
        <v>0</v>
      </c>
      <c r="T1155" s="10">
        <v>100000</v>
      </c>
      <c r="U1155" s="10">
        <v>0</v>
      </c>
      <c r="V1155" s="10">
        <v>100000</v>
      </c>
      <c r="W1155" s="10">
        <v>-100000</v>
      </c>
      <c r="X1155" s="10">
        <v>0</v>
      </c>
      <c r="Y1155" s="10">
        <v>0</v>
      </c>
      <c r="Z1155" s="10">
        <v>0</v>
      </c>
      <c r="AA1155" s="10">
        <v>0</v>
      </c>
      <c r="AB1155" s="10">
        <v>0</v>
      </c>
      <c r="AC1155" s="10">
        <v>0</v>
      </c>
      <c r="AD1155" s="10">
        <v>0</v>
      </c>
      <c r="AE1155" s="10">
        <v>0</v>
      </c>
      <c r="AF1155" s="10">
        <v>0</v>
      </c>
      <c r="AG1155" s="10">
        <v>0</v>
      </c>
      <c r="AH1155" s="10"/>
    </row>
    <row r="1156" spans="1:34" x14ac:dyDescent="0.25">
      <c r="A1156" s="7" t="s">
        <v>2282</v>
      </c>
      <c r="B1156" s="7" t="s">
        <v>2283</v>
      </c>
      <c r="C1156" s="8" t="s">
        <v>2251</v>
      </c>
      <c r="D1156" s="9"/>
      <c r="E1156" s="9"/>
      <c r="F1156" s="9"/>
      <c r="G1156" s="10">
        <v>0</v>
      </c>
      <c r="H1156" s="10">
        <v>0</v>
      </c>
      <c r="I1156" s="10">
        <v>0</v>
      </c>
      <c r="J1156" s="10">
        <v>10572</v>
      </c>
      <c r="K1156" s="10">
        <v>0</v>
      </c>
      <c r="L1156" s="10">
        <v>563088</v>
      </c>
      <c r="M1156" s="10">
        <v>0</v>
      </c>
      <c r="N1156" s="10">
        <v>143415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10">
        <v>0</v>
      </c>
      <c r="X1156" s="10">
        <v>0</v>
      </c>
      <c r="Y1156" s="10">
        <v>0</v>
      </c>
      <c r="Z1156" s="10">
        <v>0</v>
      </c>
      <c r="AA1156" s="10">
        <v>0</v>
      </c>
      <c r="AB1156" s="10">
        <v>0</v>
      </c>
      <c r="AC1156" s="10">
        <v>0</v>
      </c>
      <c r="AD1156" s="10">
        <v>0</v>
      </c>
      <c r="AE1156" s="10">
        <v>0</v>
      </c>
      <c r="AF1156" s="10">
        <v>0</v>
      </c>
      <c r="AG1156" s="10">
        <v>0</v>
      </c>
      <c r="AH1156" s="10"/>
    </row>
    <row r="1157" spans="1:34" x14ac:dyDescent="0.25">
      <c r="A1157" s="7" t="s">
        <v>2284</v>
      </c>
      <c r="B1157" s="7" t="s">
        <v>2285</v>
      </c>
      <c r="C1157" s="8" t="s">
        <v>2251</v>
      </c>
      <c r="D1157" s="9"/>
      <c r="E1157" s="9"/>
      <c r="F1157" s="9"/>
      <c r="G1157" s="10">
        <v>0</v>
      </c>
      <c r="H1157" s="10">
        <v>0</v>
      </c>
      <c r="I1157" s="10">
        <v>813792</v>
      </c>
      <c r="J1157" s="10">
        <v>74106</v>
      </c>
      <c r="K1157" s="10">
        <v>0</v>
      </c>
      <c r="L1157" s="10">
        <v>3276</v>
      </c>
      <c r="M1157" s="10">
        <v>7711</v>
      </c>
      <c r="N1157" s="10">
        <v>21273.25</v>
      </c>
      <c r="O1157" s="10">
        <v>0</v>
      </c>
      <c r="P1157" s="10">
        <v>679586</v>
      </c>
      <c r="Q1157" s="10">
        <v>679586</v>
      </c>
      <c r="R1157" s="10">
        <v>458597</v>
      </c>
      <c r="S1157" s="10">
        <v>355195</v>
      </c>
      <c r="T1157" s="10">
        <v>813792</v>
      </c>
      <c r="U1157" s="10">
        <v>0</v>
      </c>
      <c r="V1157" s="10">
        <v>813792</v>
      </c>
      <c r="W1157" s="10">
        <v>-134206</v>
      </c>
      <c r="X1157" s="10">
        <v>0</v>
      </c>
      <c r="Y1157" s="10">
        <v>0</v>
      </c>
      <c r="Z1157" s="10">
        <v>0</v>
      </c>
      <c r="AA1157" s="10">
        <v>0</v>
      </c>
      <c r="AB1157" s="10">
        <v>0</v>
      </c>
      <c r="AC1157" s="10">
        <v>0</v>
      </c>
      <c r="AD1157" s="10">
        <v>0</v>
      </c>
      <c r="AE1157" s="10">
        <v>0</v>
      </c>
      <c r="AF1157" s="10">
        <v>0</v>
      </c>
      <c r="AG1157" s="10">
        <v>0</v>
      </c>
      <c r="AH1157" s="10"/>
    </row>
    <row r="1158" spans="1:34" x14ac:dyDescent="0.25">
      <c r="A1158" s="7" t="s">
        <v>2286</v>
      </c>
      <c r="B1158" s="7" t="s">
        <v>2287</v>
      </c>
      <c r="C1158" s="8" t="s">
        <v>2251</v>
      </c>
      <c r="D1158" s="9"/>
      <c r="E1158" s="9"/>
      <c r="F1158" s="9"/>
      <c r="G1158" s="10">
        <v>0</v>
      </c>
      <c r="H1158" s="10">
        <v>0</v>
      </c>
      <c r="I1158" s="10">
        <v>0</v>
      </c>
      <c r="J1158" s="10">
        <v>0</v>
      </c>
      <c r="K1158" s="10">
        <v>0</v>
      </c>
      <c r="L1158" s="10">
        <v>12386</v>
      </c>
      <c r="M1158" s="10">
        <v>10432</v>
      </c>
      <c r="N1158" s="10">
        <v>5704.5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0</v>
      </c>
      <c r="W1158" s="10">
        <v>0</v>
      </c>
      <c r="X1158" s="10">
        <v>0</v>
      </c>
      <c r="Y1158" s="10">
        <v>0</v>
      </c>
      <c r="Z1158" s="10">
        <v>0</v>
      </c>
      <c r="AA1158" s="10">
        <v>0</v>
      </c>
      <c r="AB1158" s="10">
        <v>0</v>
      </c>
      <c r="AC1158" s="10">
        <v>0</v>
      </c>
      <c r="AD1158" s="10">
        <v>0</v>
      </c>
      <c r="AE1158" s="10">
        <v>0</v>
      </c>
      <c r="AF1158" s="10">
        <v>0</v>
      </c>
      <c r="AG1158" s="10">
        <v>0</v>
      </c>
      <c r="AH1158" s="10"/>
    </row>
    <row r="1159" spans="1:34" x14ac:dyDescent="0.25">
      <c r="A1159" s="7" t="s">
        <v>2288</v>
      </c>
      <c r="B1159" s="7" t="s">
        <v>2289</v>
      </c>
      <c r="C1159" s="8" t="s">
        <v>2251</v>
      </c>
      <c r="D1159" s="9"/>
      <c r="E1159" s="9"/>
      <c r="F1159" s="9"/>
      <c r="G1159" s="10">
        <v>0</v>
      </c>
      <c r="H1159" s="10">
        <v>0</v>
      </c>
      <c r="I1159" s="10">
        <v>44886</v>
      </c>
      <c r="J1159" s="10">
        <v>39290</v>
      </c>
      <c r="K1159" s="10">
        <v>0</v>
      </c>
      <c r="L1159" s="10">
        <v>3072</v>
      </c>
      <c r="M1159" s="10">
        <v>-20000</v>
      </c>
      <c r="N1159" s="10">
        <v>5590.5</v>
      </c>
      <c r="O1159" s="10">
        <v>0</v>
      </c>
      <c r="P1159" s="10">
        <v>0</v>
      </c>
      <c r="Q1159" s="10">
        <v>0</v>
      </c>
      <c r="R1159" s="10">
        <v>44886</v>
      </c>
      <c r="S1159" s="10">
        <v>0</v>
      </c>
      <c r="T1159" s="10">
        <v>44886</v>
      </c>
      <c r="U1159" s="10">
        <v>0</v>
      </c>
      <c r="V1159" s="10">
        <v>44886</v>
      </c>
      <c r="W1159" s="10">
        <v>-44886</v>
      </c>
      <c r="X1159" s="10">
        <v>0</v>
      </c>
      <c r="Y1159" s="10">
        <v>0</v>
      </c>
      <c r="Z1159" s="10">
        <v>0</v>
      </c>
      <c r="AA1159" s="10">
        <v>0</v>
      </c>
      <c r="AB1159" s="10">
        <v>0</v>
      </c>
      <c r="AC1159" s="10">
        <v>0</v>
      </c>
      <c r="AD1159" s="10">
        <v>0</v>
      </c>
      <c r="AE1159" s="10">
        <v>0</v>
      </c>
      <c r="AF1159" s="10">
        <v>0</v>
      </c>
      <c r="AG1159" s="10">
        <v>0</v>
      </c>
      <c r="AH1159" s="10"/>
    </row>
    <row r="1160" spans="1:34" x14ac:dyDescent="0.25">
      <c r="A1160" s="7" t="s">
        <v>2290</v>
      </c>
      <c r="B1160" s="7" t="s">
        <v>2291</v>
      </c>
      <c r="C1160" s="8" t="s">
        <v>2251</v>
      </c>
      <c r="D1160" s="9"/>
      <c r="E1160" s="9"/>
      <c r="F1160" s="9"/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0</v>
      </c>
      <c r="T1160" s="10">
        <v>0</v>
      </c>
      <c r="U1160" s="10">
        <v>0</v>
      </c>
      <c r="V1160" s="10">
        <v>0</v>
      </c>
      <c r="W1160" s="10">
        <v>0</v>
      </c>
      <c r="X1160" s="10">
        <v>0</v>
      </c>
      <c r="Y1160" s="10">
        <v>0</v>
      </c>
      <c r="Z1160" s="10">
        <v>0</v>
      </c>
      <c r="AA1160" s="10">
        <v>0</v>
      </c>
      <c r="AB1160" s="10">
        <v>0</v>
      </c>
      <c r="AC1160" s="10">
        <v>0</v>
      </c>
      <c r="AD1160" s="10">
        <v>0</v>
      </c>
      <c r="AE1160" s="10">
        <v>0</v>
      </c>
      <c r="AF1160" s="10">
        <v>0</v>
      </c>
      <c r="AG1160" s="10">
        <v>0</v>
      </c>
      <c r="AH1160" s="10"/>
    </row>
    <row r="1161" spans="1:34" x14ac:dyDescent="0.25">
      <c r="A1161" s="7" t="s">
        <v>2292</v>
      </c>
      <c r="B1161" s="7" t="s">
        <v>2293</v>
      </c>
      <c r="C1161" s="8" t="s">
        <v>2251</v>
      </c>
      <c r="D1161" s="9"/>
      <c r="E1161" s="9"/>
      <c r="F1161" s="9"/>
      <c r="G1161" s="10">
        <v>0</v>
      </c>
      <c r="H1161" s="10">
        <v>0</v>
      </c>
      <c r="I1161" s="10">
        <v>38737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38737</v>
      </c>
      <c r="S1161" s="10">
        <v>0</v>
      </c>
      <c r="T1161" s="10">
        <v>38737</v>
      </c>
      <c r="U1161" s="10">
        <v>0</v>
      </c>
      <c r="V1161" s="10">
        <v>38737</v>
      </c>
      <c r="W1161" s="10">
        <v>-38737</v>
      </c>
      <c r="X1161" s="10">
        <v>0</v>
      </c>
      <c r="Y1161" s="10">
        <v>0</v>
      </c>
      <c r="Z1161" s="10">
        <v>0</v>
      </c>
      <c r="AA1161" s="10">
        <v>0</v>
      </c>
      <c r="AB1161" s="10">
        <v>0</v>
      </c>
      <c r="AC1161" s="10">
        <v>0</v>
      </c>
      <c r="AD1161" s="10">
        <v>0</v>
      </c>
      <c r="AE1161" s="10">
        <v>0</v>
      </c>
      <c r="AF1161" s="10">
        <v>0</v>
      </c>
      <c r="AG1161" s="10">
        <v>0</v>
      </c>
      <c r="AH1161" s="10"/>
    </row>
    <row r="1162" spans="1:34" x14ac:dyDescent="0.25">
      <c r="A1162" s="7" t="s">
        <v>2294</v>
      </c>
      <c r="B1162" s="7" t="s">
        <v>2295</v>
      </c>
      <c r="C1162" s="8" t="s">
        <v>2251</v>
      </c>
      <c r="D1162" s="9"/>
      <c r="E1162" s="9"/>
      <c r="F1162" s="9"/>
      <c r="G1162" s="10">
        <v>0</v>
      </c>
      <c r="H1162" s="10">
        <v>0</v>
      </c>
      <c r="I1162" s="10">
        <v>0</v>
      </c>
      <c r="J1162" s="10">
        <v>36123</v>
      </c>
      <c r="K1162" s="10">
        <v>0</v>
      </c>
      <c r="L1162" s="10">
        <v>0</v>
      </c>
      <c r="M1162" s="10">
        <v>0</v>
      </c>
      <c r="N1162" s="10">
        <v>9030.75</v>
      </c>
      <c r="O1162" s="10">
        <v>0</v>
      </c>
      <c r="P1162" s="10">
        <v>0</v>
      </c>
      <c r="Q1162" s="10">
        <v>0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10">
        <v>0</v>
      </c>
      <c r="X1162" s="10">
        <v>0</v>
      </c>
      <c r="Y1162" s="10">
        <v>0</v>
      </c>
      <c r="Z1162" s="10">
        <v>0</v>
      </c>
      <c r="AA1162" s="10">
        <v>0</v>
      </c>
      <c r="AB1162" s="10">
        <v>0</v>
      </c>
      <c r="AC1162" s="10">
        <v>0</v>
      </c>
      <c r="AD1162" s="10">
        <v>0</v>
      </c>
      <c r="AE1162" s="10">
        <v>0</v>
      </c>
      <c r="AF1162" s="10">
        <v>0</v>
      </c>
      <c r="AG1162" s="10">
        <v>0</v>
      </c>
      <c r="AH1162" s="10"/>
    </row>
    <row r="1163" spans="1:34" x14ac:dyDescent="0.25">
      <c r="A1163" s="7" t="s">
        <v>2296</v>
      </c>
      <c r="B1163" s="7" t="s">
        <v>2297</v>
      </c>
      <c r="C1163" s="8" t="s">
        <v>2251</v>
      </c>
      <c r="D1163" s="9"/>
      <c r="E1163" s="9"/>
      <c r="F1163" s="9"/>
      <c r="G1163" s="10">
        <v>0</v>
      </c>
      <c r="H1163" s="10">
        <v>0</v>
      </c>
      <c r="I1163" s="10">
        <v>193279</v>
      </c>
      <c r="J1163" s="10">
        <v>3973</v>
      </c>
      <c r="K1163" s="10">
        <v>0</v>
      </c>
      <c r="L1163" s="10">
        <v>43372</v>
      </c>
      <c r="M1163" s="10">
        <v>20943</v>
      </c>
      <c r="N1163" s="10">
        <v>17072</v>
      </c>
      <c r="O1163" s="10">
        <v>0</v>
      </c>
      <c r="P1163" s="10">
        <v>0</v>
      </c>
      <c r="Q1163" s="10">
        <v>0</v>
      </c>
      <c r="R1163" s="10">
        <v>61140</v>
      </c>
      <c r="S1163" s="10">
        <v>132139</v>
      </c>
      <c r="T1163" s="10">
        <v>193279</v>
      </c>
      <c r="U1163" s="10">
        <v>0</v>
      </c>
      <c r="V1163" s="10">
        <v>193279</v>
      </c>
      <c r="W1163" s="10">
        <v>-193279</v>
      </c>
      <c r="X1163" s="10">
        <v>0</v>
      </c>
      <c r="Y1163" s="10">
        <v>0</v>
      </c>
      <c r="Z1163" s="10">
        <v>0</v>
      </c>
      <c r="AA1163" s="10">
        <v>0</v>
      </c>
      <c r="AB1163" s="10">
        <v>0</v>
      </c>
      <c r="AC1163" s="10">
        <v>0</v>
      </c>
      <c r="AD1163" s="10">
        <v>0</v>
      </c>
      <c r="AE1163" s="10">
        <v>0</v>
      </c>
      <c r="AF1163" s="10">
        <v>0</v>
      </c>
      <c r="AG1163" s="10">
        <v>0</v>
      </c>
      <c r="AH1163" s="10"/>
    </row>
    <row r="1164" spans="1:34" x14ac:dyDescent="0.25">
      <c r="A1164" s="7" t="s">
        <v>2298</v>
      </c>
      <c r="B1164" s="7" t="s">
        <v>2299</v>
      </c>
      <c r="C1164" s="8" t="s">
        <v>2251</v>
      </c>
      <c r="D1164" s="9"/>
      <c r="E1164" s="9"/>
      <c r="F1164" s="9"/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10">
        <v>0</v>
      </c>
      <c r="T1164" s="10">
        <v>0</v>
      </c>
      <c r="U1164" s="10">
        <v>0</v>
      </c>
      <c r="V1164" s="10">
        <v>0</v>
      </c>
      <c r="W1164" s="10">
        <v>0</v>
      </c>
      <c r="X1164" s="10">
        <v>0</v>
      </c>
      <c r="Y1164" s="10">
        <v>0</v>
      </c>
      <c r="Z1164" s="10">
        <v>0</v>
      </c>
      <c r="AA1164" s="10">
        <v>0</v>
      </c>
      <c r="AB1164" s="10">
        <v>0</v>
      </c>
      <c r="AC1164" s="10">
        <v>0</v>
      </c>
      <c r="AD1164" s="10">
        <v>0</v>
      </c>
      <c r="AE1164" s="10">
        <v>0</v>
      </c>
      <c r="AF1164" s="10">
        <v>0</v>
      </c>
      <c r="AG1164" s="10">
        <v>0</v>
      </c>
      <c r="AH1164" s="10"/>
    </row>
    <row r="1165" spans="1:34" x14ac:dyDescent="0.25">
      <c r="A1165" s="7" t="s">
        <v>2300</v>
      </c>
      <c r="B1165" s="7" t="s">
        <v>2301</v>
      </c>
      <c r="C1165" s="8" t="s">
        <v>2251</v>
      </c>
      <c r="D1165" s="9"/>
      <c r="E1165" s="9"/>
      <c r="F1165" s="9"/>
      <c r="G1165" s="10">
        <v>0</v>
      </c>
      <c r="H1165" s="10">
        <v>0</v>
      </c>
      <c r="I1165" s="10">
        <v>4504</v>
      </c>
      <c r="J1165" s="10">
        <v>0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4504</v>
      </c>
      <c r="S1165" s="10">
        <v>0</v>
      </c>
      <c r="T1165" s="10">
        <v>4504</v>
      </c>
      <c r="U1165" s="10">
        <v>0</v>
      </c>
      <c r="V1165" s="10">
        <v>4504</v>
      </c>
      <c r="W1165" s="10">
        <v>-4504</v>
      </c>
      <c r="X1165" s="10">
        <v>0</v>
      </c>
      <c r="Y1165" s="10">
        <v>0</v>
      </c>
      <c r="Z1165" s="10">
        <v>0</v>
      </c>
      <c r="AA1165" s="10">
        <v>0</v>
      </c>
      <c r="AB1165" s="10">
        <v>0</v>
      </c>
      <c r="AC1165" s="10">
        <v>0</v>
      </c>
      <c r="AD1165" s="10">
        <v>0</v>
      </c>
      <c r="AE1165" s="10">
        <v>0</v>
      </c>
      <c r="AF1165" s="10">
        <v>0</v>
      </c>
      <c r="AG1165" s="10">
        <v>0</v>
      </c>
      <c r="AH1165" s="10"/>
    </row>
    <row r="1166" spans="1:34" x14ac:dyDescent="0.25">
      <c r="A1166" s="7" t="s">
        <v>2302</v>
      </c>
      <c r="B1166" s="7" t="s">
        <v>2303</v>
      </c>
      <c r="C1166" s="8" t="s">
        <v>2251</v>
      </c>
      <c r="D1166" s="9"/>
      <c r="E1166" s="9"/>
      <c r="F1166" s="9"/>
      <c r="G1166" s="10">
        <v>0</v>
      </c>
      <c r="H1166" s="10">
        <v>0</v>
      </c>
      <c r="I1166" s="10">
        <v>0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0</v>
      </c>
      <c r="W1166" s="10">
        <v>0</v>
      </c>
      <c r="X1166" s="10">
        <v>0</v>
      </c>
      <c r="Y1166" s="10">
        <v>0</v>
      </c>
      <c r="Z1166" s="10">
        <v>0</v>
      </c>
      <c r="AA1166" s="10">
        <v>0</v>
      </c>
      <c r="AB1166" s="10">
        <v>0</v>
      </c>
      <c r="AC1166" s="10">
        <v>0</v>
      </c>
      <c r="AD1166" s="10">
        <v>0</v>
      </c>
      <c r="AE1166" s="10">
        <v>0</v>
      </c>
      <c r="AF1166" s="10">
        <v>0</v>
      </c>
      <c r="AG1166" s="10">
        <v>0</v>
      </c>
      <c r="AH1166" s="10"/>
    </row>
    <row r="1167" spans="1:34" x14ac:dyDescent="0.25">
      <c r="A1167" s="7" t="s">
        <v>2304</v>
      </c>
      <c r="B1167" s="7" t="s">
        <v>2305</v>
      </c>
      <c r="C1167" s="8" t="s">
        <v>2251</v>
      </c>
      <c r="D1167" s="9"/>
      <c r="E1167" s="9"/>
      <c r="F1167" s="9"/>
      <c r="G1167" s="10">
        <v>0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  <c r="Q1167" s="10">
        <v>0</v>
      </c>
      <c r="R1167" s="10">
        <v>0</v>
      </c>
      <c r="S1167" s="10">
        <v>0</v>
      </c>
      <c r="T1167" s="10">
        <v>0</v>
      </c>
      <c r="U1167" s="10">
        <v>0</v>
      </c>
      <c r="V1167" s="10">
        <v>0</v>
      </c>
      <c r="W1167" s="10">
        <v>0</v>
      </c>
      <c r="X1167" s="10">
        <v>0</v>
      </c>
      <c r="Y1167" s="10">
        <v>0</v>
      </c>
      <c r="Z1167" s="10">
        <v>0</v>
      </c>
      <c r="AA1167" s="10">
        <v>0</v>
      </c>
      <c r="AB1167" s="10">
        <v>0</v>
      </c>
      <c r="AC1167" s="10">
        <v>0</v>
      </c>
      <c r="AD1167" s="10">
        <v>0</v>
      </c>
      <c r="AE1167" s="10">
        <v>0</v>
      </c>
      <c r="AF1167" s="10">
        <v>0</v>
      </c>
      <c r="AG1167" s="10">
        <v>0</v>
      </c>
      <c r="AH1167" s="10"/>
    </row>
    <row r="1168" spans="1:34" x14ac:dyDescent="0.25">
      <c r="A1168" s="7" t="s">
        <v>2306</v>
      </c>
      <c r="B1168" s="7" t="s">
        <v>2307</v>
      </c>
      <c r="C1168" s="8" t="s">
        <v>2251</v>
      </c>
      <c r="D1168" s="9"/>
      <c r="E1168" s="9"/>
      <c r="F1168" s="9"/>
      <c r="G1168" s="10">
        <v>0</v>
      </c>
      <c r="H1168" s="10">
        <v>0</v>
      </c>
      <c r="I1168" s="10">
        <v>0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10">
        <v>0</v>
      </c>
      <c r="X1168" s="10">
        <v>0</v>
      </c>
      <c r="Y1168" s="10">
        <v>0</v>
      </c>
      <c r="Z1168" s="10">
        <v>0</v>
      </c>
      <c r="AA1168" s="10">
        <v>0</v>
      </c>
      <c r="AB1168" s="10">
        <v>0</v>
      </c>
      <c r="AC1168" s="10">
        <v>0</v>
      </c>
      <c r="AD1168" s="10">
        <v>0</v>
      </c>
      <c r="AE1168" s="10">
        <v>0</v>
      </c>
      <c r="AF1168" s="10">
        <v>0</v>
      </c>
      <c r="AG1168" s="10">
        <v>0</v>
      </c>
      <c r="AH1168" s="10"/>
    </row>
    <row r="1169" spans="1:34" x14ac:dyDescent="0.25">
      <c r="A1169" s="7" t="s">
        <v>2308</v>
      </c>
      <c r="B1169" s="7" t="s">
        <v>2309</v>
      </c>
      <c r="C1169" s="8" t="s">
        <v>2251</v>
      </c>
      <c r="D1169" s="9"/>
      <c r="E1169" s="9"/>
      <c r="F1169" s="9"/>
      <c r="G1169" s="10">
        <v>0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0</v>
      </c>
      <c r="U1169" s="10">
        <v>0</v>
      </c>
      <c r="V1169" s="10">
        <v>0</v>
      </c>
      <c r="W1169" s="10">
        <v>0</v>
      </c>
      <c r="X1169" s="10">
        <v>0</v>
      </c>
      <c r="Y1169" s="10">
        <v>0</v>
      </c>
      <c r="Z1169" s="10">
        <v>0</v>
      </c>
      <c r="AA1169" s="10">
        <v>0</v>
      </c>
      <c r="AB1169" s="10">
        <v>0</v>
      </c>
      <c r="AC1169" s="10">
        <v>0</v>
      </c>
      <c r="AD1169" s="10">
        <v>0</v>
      </c>
      <c r="AE1169" s="10">
        <v>0</v>
      </c>
      <c r="AF1169" s="10">
        <v>0</v>
      </c>
      <c r="AG1169" s="10">
        <v>0</v>
      </c>
      <c r="AH1169" s="10"/>
    </row>
    <row r="1170" spans="1:34" x14ac:dyDescent="0.25">
      <c r="A1170" s="7" t="s">
        <v>2310</v>
      </c>
      <c r="B1170" s="7" t="s">
        <v>2311</v>
      </c>
      <c r="C1170" s="8" t="s">
        <v>2251</v>
      </c>
      <c r="D1170" s="9"/>
      <c r="E1170" s="9"/>
      <c r="F1170" s="9"/>
      <c r="G1170" s="10">
        <v>0</v>
      </c>
      <c r="H1170" s="10">
        <v>0</v>
      </c>
      <c r="I1170" s="10">
        <v>0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10">
        <v>0</v>
      </c>
      <c r="X1170" s="10">
        <v>0</v>
      </c>
      <c r="Y1170" s="10">
        <v>0</v>
      </c>
      <c r="Z1170" s="10">
        <v>0</v>
      </c>
      <c r="AA1170" s="10">
        <v>0</v>
      </c>
      <c r="AB1170" s="10">
        <v>0</v>
      </c>
      <c r="AC1170" s="10">
        <v>0</v>
      </c>
      <c r="AD1170" s="10">
        <v>0</v>
      </c>
      <c r="AE1170" s="10">
        <v>0</v>
      </c>
      <c r="AF1170" s="10">
        <v>0</v>
      </c>
      <c r="AG1170" s="10">
        <v>0</v>
      </c>
      <c r="AH1170" s="10"/>
    </row>
    <row r="1171" spans="1:34" x14ac:dyDescent="0.25">
      <c r="A1171" s="7" t="s">
        <v>2312</v>
      </c>
      <c r="B1171" s="7" t="s">
        <v>2313</v>
      </c>
      <c r="C1171" s="8" t="s">
        <v>2251</v>
      </c>
      <c r="D1171" s="9"/>
      <c r="E1171" s="9"/>
      <c r="F1171" s="9"/>
      <c r="G1171" s="10">
        <v>0</v>
      </c>
      <c r="H1171" s="10">
        <v>0</v>
      </c>
      <c r="I1171" s="10">
        <v>0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0</v>
      </c>
      <c r="W1171" s="10">
        <v>0</v>
      </c>
      <c r="X1171" s="10">
        <v>0</v>
      </c>
      <c r="Y1171" s="10">
        <v>0</v>
      </c>
      <c r="Z1171" s="10">
        <v>0</v>
      </c>
      <c r="AA1171" s="10">
        <v>0</v>
      </c>
      <c r="AB1171" s="10">
        <v>0</v>
      </c>
      <c r="AC1171" s="10">
        <v>0</v>
      </c>
      <c r="AD1171" s="10">
        <v>0</v>
      </c>
      <c r="AE1171" s="10">
        <v>0</v>
      </c>
      <c r="AF1171" s="10">
        <v>0</v>
      </c>
      <c r="AG1171" s="10">
        <v>0</v>
      </c>
      <c r="AH1171" s="10"/>
    </row>
    <row r="1172" spans="1:34" x14ac:dyDescent="0.25">
      <c r="A1172" s="7" t="s">
        <v>2314</v>
      </c>
      <c r="B1172" s="7" t="s">
        <v>2315</v>
      </c>
      <c r="C1172" s="8" t="s">
        <v>2251</v>
      </c>
      <c r="D1172" s="9"/>
      <c r="E1172" s="9"/>
      <c r="F1172" s="9"/>
      <c r="G1172" s="10">
        <v>0</v>
      </c>
      <c r="H1172" s="10">
        <v>0</v>
      </c>
      <c r="I1172" s="10">
        <v>0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10">
        <v>0</v>
      </c>
      <c r="T1172" s="10">
        <v>0</v>
      </c>
      <c r="U1172" s="10">
        <v>0</v>
      </c>
      <c r="V1172" s="10">
        <v>0</v>
      </c>
      <c r="W1172" s="10">
        <v>0</v>
      </c>
      <c r="X1172" s="10">
        <v>0</v>
      </c>
      <c r="Y1172" s="10">
        <v>0</v>
      </c>
      <c r="Z1172" s="10">
        <v>0</v>
      </c>
      <c r="AA1172" s="10">
        <v>0</v>
      </c>
      <c r="AB1172" s="10">
        <v>0</v>
      </c>
      <c r="AC1172" s="10">
        <v>0</v>
      </c>
      <c r="AD1172" s="10">
        <v>0</v>
      </c>
      <c r="AE1172" s="10">
        <v>0</v>
      </c>
      <c r="AF1172" s="10">
        <v>0</v>
      </c>
      <c r="AG1172" s="10">
        <v>0</v>
      </c>
      <c r="AH1172" s="10"/>
    </row>
    <row r="1173" spans="1:34" x14ac:dyDescent="0.25">
      <c r="A1173" s="7" t="s">
        <v>2316</v>
      </c>
      <c r="B1173" s="7" t="s">
        <v>2317</v>
      </c>
      <c r="C1173" s="8" t="s">
        <v>2251</v>
      </c>
      <c r="D1173" s="9"/>
      <c r="E1173" s="9"/>
      <c r="F1173" s="9"/>
      <c r="G1173" s="10">
        <v>0</v>
      </c>
      <c r="H1173" s="10">
        <v>0</v>
      </c>
      <c r="I1173" s="10">
        <v>66588</v>
      </c>
      <c r="J1173" s="10">
        <v>41995</v>
      </c>
      <c r="K1173" s="10">
        <v>0</v>
      </c>
      <c r="L1173" s="10">
        <v>12331</v>
      </c>
      <c r="M1173" s="10">
        <v>0</v>
      </c>
      <c r="N1173" s="10">
        <v>13581.5</v>
      </c>
      <c r="O1173" s="10">
        <v>0</v>
      </c>
      <c r="P1173" s="10">
        <v>66589</v>
      </c>
      <c r="Q1173" s="10">
        <v>66589</v>
      </c>
      <c r="R1173" s="10">
        <v>0</v>
      </c>
      <c r="S1173" s="10">
        <v>66588</v>
      </c>
      <c r="T1173" s="10">
        <v>66588</v>
      </c>
      <c r="U1173" s="10">
        <v>0</v>
      </c>
      <c r="V1173" s="10">
        <v>66588</v>
      </c>
      <c r="W1173" s="10">
        <v>1</v>
      </c>
      <c r="X1173" s="10">
        <v>0</v>
      </c>
      <c r="Y1173" s="10">
        <v>0</v>
      </c>
      <c r="Z1173" s="10">
        <v>0</v>
      </c>
      <c r="AA1173" s="10">
        <v>0</v>
      </c>
      <c r="AB1173" s="10">
        <v>0</v>
      </c>
      <c r="AC1173" s="10">
        <v>0</v>
      </c>
      <c r="AD1173" s="10">
        <v>0</v>
      </c>
      <c r="AE1173" s="10">
        <v>0</v>
      </c>
      <c r="AF1173" s="10">
        <v>0</v>
      </c>
      <c r="AG1173" s="10">
        <v>0</v>
      </c>
      <c r="AH1173" s="10"/>
    </row>
    <row r="1174" spans="1:34" x14ac:dyDescent="0.25">
      <c r="A1174" s="7" t="s">
        <v>2318</v>
      </c>
      <c r="B1174" s="7" t="s">
        <v>2319</v>
      </c>
      <c r="C1174" s="8" t="s">
        <v>2251</v>
      </c>
      <c r="D1174" s="9"/>
      <c r="E1174" s="9"/>
      <c r="F1174" s="9"/>
      <c r="G1174" s="10">
        <v>0</v>
      </c>
      <c r="H1174" s="10">
        <v>0</v>
      </c>
      <c r="I1174" s="10">
        <v>0</v>
      </c>
      <c r="J1174" s="10">
        <v>-1232</v>
      </c>
      <c r="K1174" s="10">
        <v>0</v>
      </c>
      <c r="L1174" s="10">
        <v>0</v>
      </c>
      <c r="M1174" s="10">
        <v>0</v>
      </c>
      <c r="N1174" s="10">
        <v>-308</v>
      </c>
      <c r="O1174" s="10">
        <v>0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0</v>
      </c>
      <c r="W1174" s="10">
        <v>0</v>
      </c>
      <c r="X1174" s="10">
        <v>0</v>
      </c>
      <c r="Y1174" s="10">
        <v>0</v>
      </c>
      <c r="Z1174" s="10">
        <v>0</v>
      </c>
      <c r="AA1174" s="10">
        <v>0</v>
      </c>
      <c r="AB1174" s="10">
        <v>0</v>
      </c>
      <c r="AC1174" s="10">
        <v>0</v>
      </c>
      <c r="AD1174" s="10">
        <v>0</v>
      </c>
      <c r="AE1174" s="10">
        <v>0</v>
      </c>
      <c r="AF1174" s="10">
        <v>0</v>
      </c>
      <c r="AG1174" s="10">
        <v>0</v>
      </c>
      <c r="AH1174" s="10"/>
    </row>
    <row r="1175" spans="1:34" x14ac:dyDescent="0.25">
      <c r="A1175" s="7" t="s">
        <v>2320</v>
      </c>
      <c r="B1175" s="7" t="s">
        <v>2321</v>
      </c>
      <c r="C1175" s="8" t="s">
        <v>2251</v>
      </c>
      <c r="D1175" s="9"/>
      <c r="E1175" s="9"/>
      <c r="F1175" s="9"/>
      <c r="G1175" s="10">
        <v>0</v>
      </c>
      <c r="H1175" s="10">
        <v>0</v>
      </c>
      <c r="I1175" s="10">
        <v>165670</v>
      </c>
      <c r="J1175" s="10">
        <v>215390</v>
      </c>
      <c r="K1175" s="10">
        <v>-77289</v>
      </c>
      <c r="L1175" s="10">
        <v>0</v>
      </c>
      <c r="M1175" s="10">
        <v>0</v>
      </c>
      <c r="N1175" s="10">
        <v>34525.25</v>
      </c>
      <c r="O1175" s="10">
        <v>0</v>
      </c>
      <c r="P1175" s="10">
        <v>14688</v>
      </c>
      <c r="Q1175" s="10">
        <v>14688</v>
      </c>
      <c r="R1175" s="10">
        <v>136542</v>
      </c>
      <c r="S1175" s="10">
        <v>29128</v>
      </c>
      <c r="T1175" s="10">
        <v>165670</v>
      </c>
      <c r="U1175" s="10">
        <v>0</v>
      </c>
      <c r="V1175" s="10">
        <v>165670</v>
      </c>
      <c r="W1175" s="10">
        <v>-150982</v>
      </c>
      <c r="X1175" s="10" t="s">
        <v>2322</v>
      </c>
      <c r="Y1175" s="10">
        <v>0</v>
      </c>
      <c r="Z1175" s="10">
        <v>0</v>
      </c>
      <c r="AA1175" s="10">
        <v>0</v>
      </c>
      <c r="AB1175" s="10">
        <v>0</v>
      </c>
      <c r="AC1175" s="10">
        <v>0</v>
      </c>
      <c r="AD1175" s="10">
        <v>0</v>
      </c>
      <c r="AE1175" s="10">
        <v>0</v>
      </c>
      <c r="AF1175" s="10">
        <v>0</v>
      </c>
      <c r="AG1175" s="10">
        <v>0</v>
      </c>
      <c r="AH1175" s="10"/>
    </row>
    <row r="1176" spans="1:34" x14ac:dyDescent="0.25">
      <c r="A1176" s="7" t="s">
        <v>2323</v>
      </c>
      <c r="B1176" s="7" t="s">
        <v>2324</v>
      </c>
      <c r="C1176" s="8" t="s">
        <v>2251</v>
      </c>
      <c r="D1176" s="9"/>
      <c r="E1176" s="9"/>
      <c r="F1176" s="9"/>
      <c r="G1176" s="10">
        <v>0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 t="s">
        <v>2325</v>
      </c>
      <c r="Y1176" s="10">
        <v>0</v>
      </c>
      <c r="Z1176" s="10">
        <v>0</v>
      </c>
      <c r="AA1176" s="10">
        <v>0</v>
      </c>
      <c r="AB1176" s="10">
        <v>0</v>
      </c>
      <c r="AC1176" s="10">
        <v>0</v>
      </c>
      <c r="AD1176" s="10">
        <v>0</v>
      </c>
      <c r="AE1176" s="10">
        <v>0</v>
      </c>
      <c r="AF1176" s="10">
        <v>0</v>
      </c>
      <c r="AG1176" s="10">
        <v>0</v>
      </c>
      <c r="AH1176" s="10"/>
    </row>
    <row r="1177" spans="1:34" ht="15.75" thickBot="1" x14ac:dyDescent="0.3">
      <c r="A1177" s="15" t="s">
        <v>2326</v>
      </c>
      <c r="B1177" s="16" t="s">
        <v>286</v>
      </c>
      <c r="C1177" s="16"/>
      <c r="D1177" s="17">
        <v>0</v>
      </c>
      <c r="E1177" s="17">
        <v>0</v>
      </c>
      <c r="F1177" s="17">
        <v>0</v>
      </c>
      <c r="G1177" s="17">
        <v>0</v>
      </c>
      <c r="H1177" s="17">
        <v>0</v>
      </c>
      <c r="I1177" s="17">
        <v>2097189</v>
      </c>
      <c r="J1177" s="17">
        <v>1403994</v>
      </c>
      <c r="K1177" s="17">
        <v>47876</v>
      </c>
      <c r="L1177" s="17">
        <v>859058</v>
      </c>
      <c r="M1177" s="17">
        <v>236805</v>
      </c>
      <c r="N1177" s="17">
        <v>636933.25</v>
      </c>
      <c r="O1177" s="17">
        <v>0</v>
      </c>
      <c r="P1177" s="17">
        <v>900179</v>
      </c>
      <c r="Q1177" s="17">
        <v>900179</v>
      </c>
      <c r="R1177" s="17">
        <v>1501879</v>
      </c>
      <c r="S1177" s="17">
        <v>595310</v>
      </c>
      <c r="T1177" s="17">
        <v>2097189</v>
      </c>
      <c r="U1177" s="17">
        <v>0</v>
      </c>
      <c r="V1177" s="17">
        <v>2097189</v>
      </c>
      <c r="W1177" s="17">
        <v>-1197010</v>
      </c>
      <c r="X1177" s="17">
        <v>0</v>
      </c>
      <c r="Y1177" s="17">
        <v>0</v>
      </c>
      <c r="Z1177" s="17">
        <v>0</v>
      </c>
      <c r="AA1177" s="17">
        <v>0</v>
      </c>
      <c r="AB1177" s="17">
        <v>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0</v>
      </c>
    </row>
    <row r="1178" spans="1:34" ht="15.75" thickTop="1" x14ac:dyDescent="0.25">
      <c r="A1178" s="19" t="s">
        <v>2327</v>
      </c>
      <c r="B1178" s="19" t="s">
        <v>2328</v>
      </c>
      <c r="C1178" s="8" t="s">
        <v>2251</v>
      </c>
      <c r="D1178" s="9"/>
      <c r="E1178" s="9"/>
      <c r="F1178" s="9"/>
      <c r="G1178" s="10">
        <v>0</v>
      </c>
      <c r="H1178" s="10">
        <v>0</v>
      </c>
      <c r="I1178" s="10">
        <v>0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0</v>
      </c>
      <c r="Y1178" s="10">
        <v>0</v>
      </c>
      <c r="Z1178" s="10">
        <v>0</v>
      </c>
      <c r="AA1178" s="10">
        <v>0</v>
      </c>
      <c r="AB1178" s="10">
        <v>0</v>
      </c>
      <c r="AC1178" s="10">
        <v>0</v>
      </c>
      <c r="AD1178" s="10">
        <v>0</v>
      </c>
      <c r="AE1178" s="10">
        <v>0</v>
      </c>
      <c r="AF1178" s="10">
        <v>0</v>
      </c>
      <c r="AG1178" s="10">
        <v>0</v>
      </c>
      <c r="AH1178" s="10"/>
    </row>
    <row r="1179" spans="1:34" x14ac:dyDescent="0.25">
      <c r="A1179" s="12" t="s">
        <v>2329</v>
      </c>
      <c r="B1179" s="13" t="s">
        <v>286</v>
      </c>
      <c r="C1179" s="13"/>
      <c r="D1179" s="14">
        <v>0</v>
      </c>
      <c r="E1179" s="14">
        <v>0</v>
      </c>
      <c r="F1179" s="14">
        <v>0</v>
      </c>
      <c r="G1179" s="14">
        <v>0</v>
      </c>
      <c r="H1179" s="14">
        <v>0</v>
      </c>
      <c r="I1179" s="14">
        <v>0</v>
      </c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>
        <v>0</v>
      </c>
      <c r="P1179" s="14">
        <v>0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  <c r="V1179" s="14">
        <v>0</v>
      </c>
      <c r="W1179" s="14">
        <v>0</v>
      </c>
      <c r="X1179" s="14">
        <v>0</v>
      </c>
      <c r="Y1179" s="14">
        <v>0</v>
      </c>
      <c r="Z1179" s="14">
        <v>0</v>
      </c>
      <c r="AA1179" s="14">
        <v>0</v>
      </c>
      <c r="AB1179" s="14">
        <v>0</v>
      </c>
      <c r="AC1179" s="14">
        <v>0</v>
      </c>
      <c r="AD1179" s="14">
        <v>0</v>
      </c>
      <c r="AE1179" s="14">
        <v>0</v>
      </c>
      <c r="AF1179" s="14">
        <v>0</v>
      </c>
      <c r="AG1179" s="14">
        <v>0</v>
      </c>
      <c r="AH1179" s="14">
        <v>0</v>
      </c>
    </row>
    <row r="1180" spans="1:34" x14ac:dyDescent="0.25">
      <c r="A1180" s="12" t="s">
        <v>2330</v>
      </c>
      <c r="B1180" s="13" t="s">
        <v>286</v>
      </c>
      <c r="C1180" s="13"/>
      <c r="D1180" s="14">
        <v>0</v>
      </c>
      <c r="E1180" s="14">
        <v>0</v>
      </c>
      <c r="F1180" s="14">
        <v>0</v>
      </c>
      <c r="G1180" s="14">
        <v>0</v>
      </c>
      <c r="H1180" s="14">
        <v>0</v>
      </c>
      <c r="I1180" s="14">
        <v>2097189</v>
      </c>
      <c r="J1180" s="14">
        <v>1403994</v>
      </c>
      <c r="K1180" s="14">
        <v>47876</v>
      </c>
      <c r="L1180" s="14">
        <v>859058</v>
      </c>
      <c r="M1180" s="14">
        <v>236805</v>
      </c>
      <c r="N1180" s="14">
        <v>636933.25</v>
      </c>
      <c r="O1180" s="14">
        <v>0</v>
      </c>
      <c r="P1180" s="14">
        <v>900179</v>
      </c>
      <c r="Q1180" s="14">
        <v>900179</v>
      </c>
      <c r="R1180" s="14">
        <v>1501879</v>
      </c>
      <c r="S1180" s="14">
        <v>595310</v>
      </c>
      <c r="T1180" s="14">
        <v>2097189</v>
      </c>
      <c r="U1180" s="14">
        <v>0</v>
      </c>
      <c r="V1180" s="14">
        <v>2097189</v>
      </c>
      <c r="W1180" s="14">
        <v>-1197010</v>
      </c>
      <c r="X1180" s="14">
        <v>0</v>
      </c>
      <c r="Y1180" s="14">
        <v>0</v>
      </c>
      <c r="Z1180" s="14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</row>
    <row r="1181" spans="1:34" ht="15.75" thickBot="1" x14ac:dyDescent="0.3">
      <c r="A1181" s="15" t="s">
        <v>2331</v>
      </c>
      <c r="B1181" s="16" t="s">
        <v>2332</v>
      </c>
      <c r="C1181" s="16"/>
      <c r="D1181" s="17">
        <v>0</v>
      </c>
      <c r="E1181" s="17">
        <v>0</v>
      </c>
      <c r="F1181" s="17">
        <v>0</v>
      </c>
      <c r="G1181" s="17">
        <v>0</v>
      </c>
      <c r="H1181" s="17">
        <v>0</v>
      </c>
      <c r="I1181" s="17">
        <v>2097189</v>
      </c>
      <c r="J1181" s="17">
        <v>1403994</v>
      </c>
      <c r="K1181" s="17">
        <v>47876</v>
      </c>
      <c r="L1181" s="17">
        <v>859058</v>
      </c>
      <c r="M1181" s="17">
        <v>236805</v>
      </c>
      <c r="N1181" s="17">
        <v>636933.25</v>
      </c>
      <c r="O1181" s="17">
        <v>0</v>
      </c>
      <c r="P1181" s="17">
        <v>900179</v>
      </c>
      <c r="Q1181" s="17">
        <v>900179</v>
      </c>
      <c r="R1181" s="17">
        <v>1501879</v>
      </c>
      <c r="S1181" s="17">
        <v>595310</v>
      </c>
      <c r="T1181" s="17">
        <v>2097189</v>
      </c>
      <c r="U1181" s="17">
        <v>0</v>
      </c>
      <c r="V1181" s="17">
        <v>2097189</v>
      </c>
      <c r="W1181" s="17">
        <v>-1197010</v>
      </c>
      <c r="X1181" s="17">
        <v>0</v>
      </c>
      <c r="Y1181" s="17">
        <v>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</row>
    <row r="1182" spans="1:34" ht="15.75" thickTop="1" x14ac:dyDescent="0.25">
      <c r="A1182" s="7" t="s">
        <v>2333</v>
      </c>
      <c r="B1182" s="7" t="s">
        <v>2334</v>
      </c>
      <c r="C1182" s="8" t="s">
        <v>37</v>
      </c>
      <c r="D1182" s="9"/>
      <c r="E1182" s="9"/>
      <c r="F1182" s="9"/>
      <c r="G1182" s="10">
        <v>0</v>
      </c>
      <c r="H1182" s="10">
        <v>0</v>
      </c>
      <c r="I1182" s="10">
        <v>-145792</v>
      </c>
      <c r="J1182" s="10">
        <v>0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-14688</v>
      </c>
      <c r="Q1182" s="10">
        <v>-14688</v>
      </c>
      <c r="R1182" s="10">
        <v>-145792</v>
      </c>
      <c r="S1182" s="10">
        <v>0</v>
      </c>
      <c r="T1182" s="10">
        <v>-145792</v>
      </c>
      <c r="U1182" s="10">
        <v>0</v>
      </c>
      <c r="V1182" s="10">
        <v>-145792</v>
      </c>
      <c r="W1182" s="10">
        <v>131104</v>
      </c>
      <c r="X1182" s="10">
        <v>0</v>
      </c>
      <c r="Y1182" s="10">
        <v>0</v>
      </c>
      <c r="Z1182" s="10">
        <v>0</v>
      </c>
      <c r="AA1182" s="10">
        <v>0</v>
      </c>
      <c r="AB1182" s="10">
        <v>0</v>
      </c>
      <c r="AC1182" s="10">
        <v>0</v>
      </c>
      <c r="AD1182" s="10">
        <v>0</v>
      </c>
      <c r="AE1182" s="10">
        <v>0</v>
      </c>
      <c r="AF1182" s="10">
        <v>0</v>
      </c>
      <c r="AG1182" s="10">
        <v>0</v>
      </c>
      <c r="AH1182" s="10"/>
    </row>
    <row r="1183" spans="1:34" x14ac:dyDescent="0.25">
      <c r="A1183" s="7" t="s">
        <v>2335</v>
      </c>
      <c r="B1183" s="7" t="s">
        <v>2336</v>
      </c>
      <c r="C1183" s="8" t="s">
        <v>37</v>
      </c>
      <c r="D1183" s="9"/>
      <c r="E1183" s="9"/>
      <c r="F1183" s="9"/>
      <c r="G1183" s="10">
        <v>0</v>
      </c>
      <c r="H1183" s="10">
        <v>104260</v>
      </c>
      <c r="I1183" s="10">
        <v>122887</v>
      </c>
      <c r="J1183" s="10">
        <v>149317</v>
      </c>
      <c r="K1183" s="10">
        <v>194733</v>
      </c>
      <c r="L1183" s="10">
        <v>160427</v>
      </c>
      <c r="M1183" s="10">
        <v>122886</v>
      </c>
      <c r="N1183" s="10">
        <v>156840.75</v>
      </c>
      <c r="O1183" s="10">
        <v>122886</v>
      </c>
      <c r="P1183" s="10">
        <v>0</v>
      </c>
      <c r="Q1183" s="10">
        <v>122886</v>
      </c>
      <c r="R1183" s="10">
        <v>122887</v>
      </c>
      <c r="S1183" s="10">
        <v>0</v>
      </c>
      <c r="T1183" s="10">
        <v>122887</v>
      </c>
      <c r="U1183" s="10">
        <v>0</v>
      </c>
      <c r="V1183" s="10">
        <v>122887</v>
      </c>
      <c r="W1183" s="10">
        <v>-1</v>
      </c>
      <c r="X1183" s="10" t="s">
        <v>2337</v>
      </c>
      <c r="Y1183" s="10">
        <v>104260</v>
      </c>
      <c r="Z1183" s="10">
        <v>0</v>
      </c>
      <c r="AA1183" s="10">
        <v>0</v>
      </c>
      <c r="AB1183" s="10">
        <v>0</v>
      </c>
      <c r="AC1183" s="10">
        <v>0</v>
      </c>
      <c r="AD1183" s="10">
        <v>0</v>
      </c>
      <c r="AE1183" s="10">
        <v>0</v>
      </c>
      <c r="AF1183" s="10">
        <v>0</v>
      </c>
      <c r="AG1183" s="10">
        <v>-18626</v>
      </c>
      <c r="AH1183" s="10"/>
    </row>
    <row r="1184" spans="1:34" x14ac:dyDescent="0.25">
      <c r="A1184" s="7" t="s">
        <v>2338</v>
      </c>
      <c r="B1184" s="7" t="s">
        <v>2339</v>
      </c>
      <c r="C1184" s="8" t="s">
        <v>37</v>
      </c>
      <c r="D1184" s="9"/>
      <c r="E1184" s="9"/>
      <c r="F1184" s="9"/>
      <c r="G1184" s="10">
        <v>0</v>
      </c>
      <c r="H1184" s="10">
        <v>0</v>
      </c>
      <c r="I1184" s="10">
        <v>0</v>
      </c>
      <c r="J1184" s="10">
        <v>0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  <c r="Q1184" s="10">
        <v>0</v>
      </c>
      <c r="R1184" s="10">
        <v>0</v>
      </c>
      <c r="S1184" s="10">
        <v>0</v>
      </c>
      <c r="T1184" s="10">
        <v>0</v>
      </c>
      <c r="U1184" s="10">
        <v>0</v>
      </c>
      <c r="V1184" s="10">
        <v>0</v>
      </c>
      <c r="W1184" s="10">
        <v>0</v>
      </c>
      <c r="X1184" s="10">
        <v>0</v>
      </c>
      <c r="Y1184" s="10">
        <v>0</v>
      </c>
      <c r="Z1184" s="10">
        <v>0</v>
      </c>
      <c r="AA1184" s="10">
        <v>0</v>
      </c>
      <c r="AB1184" s="10">
        <v>0</v>
      </c>
      <c r="AC1184" s="10">
        <v>0</v>
      </c>
      <c r="AD1184" s="10">
        <v>0</v>
      </c>
      <c r="AE1184" s="10">
        <v>0</v>
      </c>
      <c r="AF1184" s="10">
        <v>0</v>
      </c>
      <c r="AG1184" s="10">
        <v>0</v>
      </c>
      <c r="AH1184" s="10"/>
    </row>
    <row r="1185" spans="1:40" x14ac:dyDescent="0.25">
      <c r="A1185" s="7" t="s">
        <v>2340</v>
      </c>
      <c r="B1185" s="7" t="s">
        <v>2341</v>
      </c>
      <c r="C1185" s="8" t="s">
        <v>37</v>
      </c>
      <c r="D1185" s="9"/>
      <c r="E1185" s="9"/>
      <c r="F1185" s="9"/>
      <c r="G1185" s="10">
        <v>0</v>
      </c>
      <c r="H1185" s="10">
        <v>0</v>
      </c>
      <c r="I1185" s="10">
        <v>-190744</v>
      </c>
      <c r="J1185" s="10">
        <v>-38448</v>
      </c>
      <c r="K1185" s="10">
        <v>-77472</v>
      </c>
      <c r="L1185" s="10">
        <v>-56705</v>
      </c>
      <c r="M1185" s="10">
        <v>-142934</v>
      </c>
      <c r="N1185" s="10">
        <v>-78889.75</v>
      </c>
      <c r="O1185" s="10">
        <v>0</v>
      </c>
      <c r="P1185" s="10">
        <v>0</v>
      </c>
      <c r="Q1185" s="10">
        <v>0</v>
      </c>
      <c r="R1185" s="10">
        <v>-190744</v>
      </c>
      <c r="S1185" s="10">
        <v>0</v>
      </c>
      <c r="T1185" s="10">
        <v>-190744</v>
      </c>
      <c r="U1185" s="10">
        <v>0</v>
      </c>
      <c r="V1185" s="10">
        <v>-190744</v>
      </c>
      <c r="W1185" s="10">
        <v>190744</v>
      </c>
      <c r="X1185" s="10">
        <v>0</v>
      </c>
      <c r="Y1185" s="10">
        <v>0</v>
      </c>
      <c r="Z1185" s="10">
        <v>0</v>
      </c>
      <c r="AA1185" s="10">
        <v>0</v>
      </c>
      <c r="AB1185" s="10">
        <v>0</v>
      </c>
      <c r="AC1185" s="10">
        <v>0</v>
      </c>
      <c r="AD1185" s="10">
        <v>0</v>
      </c>
      <c r="AE1185" s="10">
        <v>0</v>
      </c>
      <c r="AF1185" s="10">
        <v>0</v>
      </c>
      <c r="AG1185" s="10">
        <v>0</v>
      </c>
      <c r="AH1185" s="10"/>
    </row>
    <row r="1186" spans="1:40" x14ac:dyDescent="0.25">
      <c r="A1186" s="12" t="s">
        <v>2342</v>
      </c>
      <c r="B1186" s="13" t="s">
        <v>286</v>
      </c>
      <c r="C1186" s="13"/>
      <c r="D1186" s="14">
        <v>0</v>
      </c>
      <c r="E1186" s="14">
        <v>0</v>
      </c>
      <c r="F1186" s="14">
        <v>0</v>
      </c>
      <c r="G1186" s="14">
        <v>0</v>
      </c>
      <c r="H1186" s="14">
        <v>104260</v>
      </c>
      <c r="I1186" s="14">
        <v>-213649</v>
      </c>
      <c r="J1186" s="14">
        <v>110869</v>
      </c>
      <c r="K1186" s="14">
        <v>117261</v>
      </c>
      <c r="L1186" s="14">
        <v>103722</v>
      </c>
      <c r="M1186" s="14">
        <v>-20048</v>
      </c>
      <c r="N1186" s="14">
        <v>77951</v>
      </c>
      <c r="O1186" s="14">
        <v>122886</v>
      </c>
      <c r="P1186" s="14">
        <v>-14688</v>
      </c>
      <c r="Q1186" s="14">
        <v>108198</v>
      </c>
      <c r="R1186" s="14">
        <v>-213649</v>
      </c>
      <c r="S1186" s="14">
        <v>0</v>
      </c>
      <c r="T1186" s="14">
        <v>-213649</v>
      </c>
      <c r="U1186" s="14">
        <v>0</v>
      </c>
      <c r="V1186" s="14">
        <v>-213649</v>
      </c>
      <c r="W1186" s="14">
        <v>321847</v>
      </c>
      <c r="X1186" s="14">
        <v>0</v>
      </c>
      <c r="Y1186" s="14">
        <v>104260</v>
      </c>
      <c r="Z1186" s="14">
        <v>0</v>
      </c>
      <c r="AA1186" s="14">
        <v>0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-18626</v>
      </c>
      <c r="AH1186" s="14">
        <v>0</v>
      </c>
    </row>
    <row r="1187" spans="1:40" x14ac:dyDescent="0.25">
      <c r="A1187" s="12" t="s">
        <v>2343</v>
      </c>
      <c r="B1187" s="13" t="s">
        <v>286</v>
      </c>
      <c r="C1187" s="13"/>
      <c r="D1187" s="14">
        <v>0</v>
      </c>
      <c r="E1187" s="14">
        <v>0</v>
      </c>
      <c r="F1187" s="14">
        <v>0</v>
      </c>
      <c r="G1187" s="14">
        <v>0</v>
      </c>
      <c r="H1187" s="14">
        <v>104260</v>
      </c>
      <c r="I1187" s="14">
        <v>-213649</v>
      </c>
      <c r="J1187" s="14">
        <v>110869</v>
      </c>
      <c r="K1187" s="14">
        <v>117261</v>
      </c>
      <c r="L1187" s="14">
        <v>103722</v>
      </c>
      <c r="M1187" s="14">
        <v>-20048</v>
      </c>
      <c r="N1187" s="14">
        <v>77951</v>
      </c>
      <c r="O1187" s="14">
        <v>122886</v>
      </c>
      <c r="P1187" s="14">
        <v>-14688</v>
      </c>
      <c r="Q1187" s="14">
        <v>108198</v>
      </c>
      <c r="R1187" s="14">
        <v>-213649</v>
      </c>
      <c r="S1187" s="14">
        <v>0</v>
      </c>
      <c r="T1187" s="14">
        <v>-213649</v>
      </c>
      <c r="U1187" s="14">
        <v>0</v>
      </c>
      <c r="V1187" s="14">
        <v>-213649</v>
      </c>
      <c r="W1187" s="14">
        <v>321847</v>
      </c>
      <c r="X1187" s="14">
        <v>0</v>
      </c>
      <c r="Y1187" s="14">
        <v>104260</v>
      </c>
      <c r="Z1187" s="14">
        <v>0</v>
      </c>
      <c r="AA1187" s="14">
        <v>0</v>
      </c>
      <c r="AB1187" s="14">
        <v>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-18626</v>
      </c>
      <c r="AH1187" s="14">
        <v>0</v>
      </c>
    </row>
    <row r="1188" spans="1:40" ht="15.75" thickBot="1" x14ac:dyDescent="0.3">
      <c r="A1188" s="15" t="s">
        <v>2344</v>
      </c>
      <c r="B1188" s="16" t="s">
        <v>2345</v>
      </c>
      <c r="C1188" s="16"/>
      <c r="D1188" s="17">
        <v>0</v>
      </c>
      <c r="E1188" s="17">
        <v>0</v>
      </c>
      <c r="F1188" s="17">
        <v>0</v>
      </c>
      <c r="G1188" s="17">
        <v>0</v>
      </c>
      <c r="H1188" s="17">
        <v>104260</v>
      </c>
      <c r="I1188" s="17">
        <v>-213649</v>
      </c>
      <c r="J1188" s="17">
        <v>110869</v>
      </c>
      <c r="K1188" s="17">
        <v>117261</v>
      </c>
      <c r="L1188" s="17">
        <v>103722</v>
      </c>
      <c r="M1188" s="17">
        <v>-20048</v>
      </c>
      <c r="N1188" s="17">
        <v>77951</v>
      </c>
      <c r="O1188" s="17">
        <v>122886</v>
      </c>
      <c r="P1188" s="17">
        <v>-14688</v>
      </c>
      <c r="Q1188" s="17">
        <v>108198</v>
      </c>
      <c r="R1188" s="17">
        <v>-213649</v>
      </c>
      <c r="S1188" s="17">
        <v>0</v>
      </c>
      <c r="T1188" s="17">
        <v>-213649</v>
      </c>
      <c r="U1188" s="17">
        <v>0</v>
      </c>
      <c r="V1188" s="17">
        <v>-213649</v>
      </c>
      <c r="W1188" s="17">
        <v>321847</v>
      </c>
      <c r="X1188" s="17">
        <v>0</v>
      </c>
      <c r="Y1188" s="17">
        <v>104260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-18626</v>
      </c>
      <c r="AH1188" s="17">
        <v>0</v>
      </c>
      <c r="AJ1188" s="24">
        <f t="shared" ref="AJ1188" si="811">(M1188-L1188)/L1188</f>
        <v>-1.1932858988449895</v>
      </c>
      <c r="AK1188" s="24">
        <f t="shared" ref="AK1188" si="812">(O1188-M1188)/M1188</f>
        <v>-7.1295889864325614</v>
      </c>
      <c r="AL1188" s="24">
        <f t="shared" ref="AL1188" si="813">AG1188/O1188</f>
        <v>-0.15157137509561708</v>
      </c>
      <c r="AM1188" s="24">
        <f t="shared" ref="AM1188" si="814">(Y1188-L1188)/L1188</f>
        <v>5.1869420180868089E-3</v>
      </c>
      <c r="AN1188" s="24">
        <f t="shared" ref="AN1188" si="815">AM1188/3</f>
        <v>1.728980672695603E-3</v>
      </c>
    </row>
    <row r="1189" spans="1:40" ht="15.75" thickTop="1" x14ac:dyDescent="0.25">
      <c r="A1189" s="19" t="s">
        <v>2346</v>
      </c>
      <c r="B1189" s="19" t="s">
        <v>2347</v>
      </c>
      <c r="C1189" s="8" t="s">
        <v>37</v>
      </c>
      <c r="D1189" s="9"/>
      <c r="E1189" s="9"/>
      <c r="F1189" s="9"/>
      <c r="G1189" s="10">
        <v>0</v>
      </c>
      <c r="H1189" s="10">
        <v>0</v>
      </c>
      <c r="I1189" s="10">
        <v>0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0">
        <v>0</v>
      </c>
      <c r="U1189" s="10">
        <v>0</v>
      </c>
      <c r="V1189" s="10">
        <v>0</v>
      </c>
      <c r="W1189" s="10">
        <v>0</v>
      </c>
      <c r="X1189" s="10">
        <v>0</v>
      </c>
      <c r="Y1189" s="10">
        <v>0</v>
      </c>
      <c r="Z1189" s="10">
        <v>0</v>
      </c>
      <c r="AA1189" s="10">
        <v>0</v>
      </c>
      <c r="AB1189" s="10">
        <v>0</v>
      </c>
      <c r="AC1189" s="10">
        <v>0</v>
      </c>
      <c r="AD1189" s="10">
        <v>0</v>
      </c>
      <c r="AE1189" s="10">
        <v>0</v>
      </c>
      <c r="AF1189" s="10">
        <v>0</v>
      </c>
      <c r="AG1189" s="10">
        <v>0</v>
      </c>
      <c r="AH1189" s="10"/>
    </row>
    <row r="1190" spans="1:40" x14ac:dyDescent="0.25">
      <c r="A1190" s="7" t="s">
        <v>2348</v>
      </c>
      <c r="B1190" s="7" t="s">
        <v>2349</v>
      </c>
      <c r="C1190" s="8" t="s">
        <v>37</v>
      </c>
      <c r="D1190" s="9"/>
      <c r="E1190" s="9"/>
      <c r="F1190" s="9"/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0</v>
      </c>
      <c r="W1190" s="10">
        <v>0</v>
      </c>
      <c r="X1190" s="10">
        <v>0</v>
      </c>
      <c r="Y1190" s="10">
        <v>0</v>
      </c>
      <c r="Z1190" s="10">
        <v>0</v>
      </c>
      <c r="AA1190" s="10">
        <v>0</v>
      </c>
      <c r="AB1190" s="10">
        <v>0</v>
      </c>
      <c r="AC1190" s="10">
        <v>0</v>
      </c>
      <c r="AD1190" s="10">
        <v>0</v>
      </c>
      <c r="AE1190" s="10">
        <v>0</v>
      </c>
      <c r="AF1190" s="10">
        <v>0</v>
      </c>
      <c r="AG1190" s="10">
        <v>0</v>
      </c>
      <c r="AH1190" s="10"/>
    </row>
    <row r="1191" spans="1:40" x14ac:dyDescent="0.25">
      <c r="A1191" s="7" t="s">
        <v>2350</v>
      </c>
      <c r="B1191" s="7" t="s">
        <v>2351</v>
      </c>
      <c r="C1191" s="8" t="s">
        <v>37</v>
      </c>
      <c r="D1191" s="9"/>
      <c r="E1191" s="9"/>
      <c r="F1191" s="9"/>
      <c r="G1191" s="10">
        <v>0</v>
      </c>
      <c r="H1191" s="10">
        <v>90000</v>
      </c>
      <c r="I1191" s="10">
        <v>0</v>
      </c>
      <c r="J1191" s="10">
        <v>0</v>
      </c>
      <c r="K1191" s="10">
        <v>0</v>
      </c>
      <c r="L1191" s="10">
        <v>0</v>
      </c>
      <c r="M1191" s="10">
        <v>0</v>
      </c>
      <c r="N1191" s="10">
        <v>0</v>
      </c>
      <c r="O1191" s="10">
        <v>105000</v>
      </c>
      <c r="P1191" s="10">
        <v>-79340</v>
      </c>
      <c r="Q1191" s="10">
        <v>25660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10">
        <v>25660</v>
      </c>
      <c r="X1191" s="10">
        <v>0</v>
      </c>
      <c r="Y1191" s="10">
        <v>90000</v>
      </c>
      <c r="Z1191" s="10">
        <v>0</v>
      </c>
      <c r="AA1191" s="10">
        <v>0</v>
      </c>
      <c r="AB1191" s="10">
        <v>0</v>
      </c>
      <c r="AC1191" s="10">
        <v>0</v>
      </c>
      <c r="AD1191" s="10">
        <v>0</v>
      </c>
      <c r="AE1191" s="10">
        <v>0</v>
      </c>
      <c r="AF1191" s="10">
        <v>0</v>
      </c>
      <c r="AG1191" s="10">
        <v>-15000</v>
      </c>
      <c r="AH1191" s="10"/>
    </row>
    <row r="1192" spans="1:40" x14ac:dyDescent="0.25">
      <c r="A1192" s="12" t="s">
        <v>2352</v>
      </c>
      <c r="B1192" s="13" t="s">
        <v>286</v>
      </c>
      <c r="C1192" s="13"/>
      <c r="D1192" s="14">
        <v>0</v>
      </c>
      <c r="E1192" s="14">
        <v>0</v>
      </c>
      <c r="F1192" s="14">
        <v>0</v>
      </c>
      <c r="G1192" s="14">
        <v>0</v>
      </c>
      <c r="H1192" s="14">
        <v>90000</v>
      </c>
      <c r="I1192" s="14">
        <v>0</v>
      </c>
      <c r="J1192" s="14">
        <v>0</v>
      </c>
      <c r="K1192" s="14">
        <v>0</v>
      </c>
      <c r="L1192" s="14">
        <v>0</v>
      </c>
      <c r="M1192" s="14">
        <v>0</v>
      </c>
      <c r="N1192" s="14">
        <v>0</v>
      </c>
      <c r="O1192" s="14">
        <v>105000</v>
      </c>
      <c r="P1192" s="14">
        <v>-79340</v>
      </c>
      <c r="Q1192" s="14">
        <v>25660</v>
      </c>
      <c r="R1192" s="14">
        <v>0</v>
      </c>
      <c r="S1192" s="14">
        <v>0</v>
      </c>
      <c r="T1192" s="14">
        <v>0</v>
      </c>
      <c r="U1192" s="14">
        <v>0</v>
      </c>
      <c r="V1192" s="14">
        <v>0</v>
      </c>
      <c r="W1192" s="14">
        <v>25660</v>
      </c>
      <c r="X1192" s="14">
        <v>0</v>
      </c>
      <c r="Y1192" s="14">
        <v>90000</v>
      </c>
      <c r="Z1192" s="14">
        <v>0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-15000</v>
      </c>
      <c r="AH1192" s="14">
        <v>0</v>
      </c>
    </row>
    <row r="1193" spans="1:40" x14ac:dyDescent="0.25">
      <c r="A1193" s="12" t="s">
        <v>2353</v>
      </c>
      <c r="B1193" s="13" t="s">
        <v>286</v>
      </c>
      <c r="C1193" s="13"/>
      <c r="D1193" s="14">
        <v>0</v>
      </c>
      <c r="E1193" s="14">
        <v>0</v>
      </c>
      <c r="F1193" s="14">
        <v>0</v>
      </c>
      <c r="G1193" s="14">
        <v>0</v>
      </c>
      <c r="H1193" s="14">
        <v>90000</v>
      </c>
      <c r="I1193" s="14">
        <v>0</v>
      </c>
      <c r="J1193" s="14">
        <v>0</v>
      </c>
      <c r="K1193" s="14">
        <v>0</v>
      </c>
      <c r="L1193" s="14">
        <v>0</v>
      </c>
      <c r="M1193" s="14">
        <v>0</v>
      </c>
      <c r="N1193" s="14">
        <v>0</v>
      </c>
      <c r="O1193" s="14">
        <v>105000</v>
      </c>
      <c r="P1193" s="14">
        <v>-79340</v>
      </c>
      <c r="Q1193" s="14">
        <v>25660</v>
      </c>
      <c r="R1193" s="14">
        <v>0</v>
      </c>
      <c r="S1193" s="14">
        <v>0</v>
      </c>
      <c r="T1193" s="14">
        <v>0</v>
      </c>
      <c r="U1193" s="14">
        <v>0</v>
      </c>
      <c r="V1193" s="14">
        <v>0</v>
      </c>
      <c r="W1193" s="14">
        <v>25660</v>
      </c>
      <c r="X1193" s="14">
        <v>0</v>
      </c>
      <c r="Y1193" s="14">
        <v>90000</v>
      </c>
      <c r="Z1193" s="14">
        <v>0</v>
      </c>
      <c r="AA1193" s="14">
        <v>0</v>
      </c>
      <c r="AB1193" s="14">
        <v>0</v>
      </c>
      <c r="AC1193" s="14">
        <v>0</v>
      </c>
      <c r="AD1193" s="14">
        <v>0</v>
      </c>
      <c r="AE1193" s="14">
        <v>0</v>
      </c>
      <c r="AF1193" s="14">
        <v>0</v>
      </c>
      <c r="AG1193" s="14">
        <v>-15000</v>
      </c>
      <c r="AH1193" s="14">
        <v>0</v>
      </c>
    </row>
    <row r="1194" spans="1:40" x14ac:dyDescent="0.25">
      <c r="A1194" s="12" t="s">
        <v>2354</v>
      </c>
      <c r="B1194" s="13" t="s">
        <v>2355</v>
      </c>
      <c r="C1194" s="13"/>
      <c r="D1194" s="14">
        <v>0</v>
      </c>
      <c r="E1194" s="14">
        <v>0</v>
      </c>
      <c r="F1194" s="14">
        <v>0</v>
      </c>
      <c r="G1194" s="14">
        <v>0</v>
      </c>
      <c r="H1194" s="14">
        <v>90000</v>
      </c>
      <c r="I1194" s="14">
        <v>0</v>
      </c>
      <c r="J1194" s="14">
        <v>0</v>
      </c>
      <c r="K1194" s="14">
        <v>0</v>
      </c>
      <c r="L1194" s="14">
        <v>0</v>
      </c>
      <c r="M1194" s="14">
        <v>0</v>
      </c>
      <c r="N1194" s="14">
        <v>0</v>
      </c>
      <c r="O1194" s="14">
        <v>105000</v>
      </c>
      <c r="P1194" s="14">
        <v>-79340</v>
      </c>
      <c r="Q1194" s="14">
        <v>25660</v>
      </c>
      <c r="R1194" s="14">
        <v>0</v>
      </c>
      <c r="S1194" s="14">
        <v>0</v>
      </c>
      <c r="T1194" s="14">
        <v>0</v>
      </c>
      <c r="U1194" s="14">
        <v>0</v>
      </c>
      <c r="V1194" s="14">
        <v>0</v>
      </c>
      <c r="W1194" s="14">
        <v>25660</v>
      </c>
      <c r="X1194" s="14">
        <v>0</v>
      </c>
      <c r="Y1194" s="14">
        <v>90000</v>
      </c>
      <c r="Z1194" s="14">
        <v>0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-15000</v>
      </c>
      <c r="AH1194" s="14">
        <v>0</v>
      </c>
    </row>
    <row r="1195" spans="1:40" x14ac:dyDescent="0.25">
      <c r="A1195" s="12" t="s">
        <v>2356</v>
      </c>
      <c r="B1195" s="13" t="s">
        <v>2357</v>
      </c>
      <c r="C1195" s="13"/>
      <c r="D1195" s="14">
        <v>0</v>
      </c>
      <c r="E1195" s="14">
        <v>0</v>
      </c>
      <c r="F1195" s="14">
        <v>0</v>
      </c>
      <c r="G1195" s="14">
        <v>0</v>
      </c>
      <c r="H1195" s="14">
        <v>1973460</v>
      </c>
      <c r="I1195" s="14">
        <v>1677005</v>
      </c>
      <c r="J1195" s="14">
        <v>2083636</v>
      </c>
      <c r="K1195" s="14">
        <v>954627</v>
      </c>
      <c r="L1195" s="14">
        <v>1568643</v>
      </c>
      <c r="M1195" s="14">
        <v>1039956</v>
      </c>
      <c r="N1195" s="14">
        <v>1411715.5</v>
      </c>
      <c r="O1195" s="14">
        <v>1860341</v>
      </c>
      <c r="P1195" s="14">
        <v>-412238</v>
      </c>
      <c r="Q1195" s="14">
        <v>1448103</v>
      </c>
      <c r="R1195" s="14">
        <v>1134295</v>
      </c>
      <c r="S1195" s="14">
        <v>595310</v>
      </c>
      <c r="T1195" s="14">
        <v>1729605</v>
      </c>
      <c r="U1195" s="14">
        <v>0</v>
      </c>
      <c r="V1195" s="14">
        <v>1729605</v>
      </c>
      <c r="W1195" s="14">
        <v>-281502</v>
      </c>
      <c r="X1195" s="14">
        <v>0</v>
      </c>
      <c r="Y1195" s="14">
        <v>1973460</v>
      </c>
      <c r="Z1195" s="14">
        <v>0</v>
      </c>
      <c r="AA1195" s="14">
        <v>0</v>
      </c>
      <c r="AB1195" s="14">
        <v>0</v>
      </c>
      <c r="AC1195" s="14">
        <v>0</v>
      </c>
      <c r="AD1195" s="14">
        <v>0</v>
      </c>
      <c r="AE1195" s="14">
        <v>0</v>
      </c>
      <c r="AF1195" s="14">
        <v>0</v>
      </c>
      <c r="AG1195" s="14">
        <v>113119</v>
      </c>
      <c r="AH1195" s="14">
        <v>0</v>
      </c>
    </row>
    <row r="1196" spans="1:40" ht="15.75" thickBot="1" x14ac:dyDescent="0.3">
      <c r="A1196" s="16"/>
      <c r="B1196" s="16" t="s">
        <v>2358</v>
      </c>
      <c r="C1196" s="16"/>
      <c r="D1196" s="17">
        <v>0</v>
      </c>
      <c r="E1196" s="17">
        <v>0</v>
      </c>
      <c r="F1196" s="17">
        <v>0</v>
      </c>
      <c r="G1196" s="17">
        <v>0</v>
      </c>
      <c r="H1196" s="17">
        <v>0</v>
      </c>
      <c r="I1196" s="17">
        <v>-1541693</v>
      </c>
      <c r="J1196" s="17">
        <v>-1930248</v>
      </c>
      <c r="K1196" s="17">
        <v>329857</v>
      </c>
      <c r="L1196" s="17">
        <v>-2770946</v>
      </c>
      <c r="M1196" s="17">
        <v>-1496365</v>
      </c>
      <c r="N1196" s="17">
        <v>-1466925.5</v>
      </c>
      <c r="O1196" s="17">
        <v>0</v>
      </c>
      <c r="P1196" s="17">
        <v>-53000</v>
      </c>
      <c r="Q1196" s="17">
        <v>-53000</v>
      </c>
      <c r="R1196" s="17">
        <v>-2440137</v>
      </c>
      <c r="S1196" s="17">
        <v>1404090</v>
      </c>
      <c r="T1196" s="17">
        <v>-1036047</v>
      </c>
      <c r="U1196" s="17">
        <v>0</v>
      </c>
      <c r="V1196" s="17">
        <v>-1036047</v>
      </c>
      <c r="W1196" s="17">
        <v>983047</v>
      </c>
      <c r="X1196" s="17">
        <v>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0</v>
      </c>
    </row>
    <row r="1197" spans="1:40" ht="15.75" thickTop="1" x14ac:dyDescent="0.25"/>
  </sheetData>
  <mergeCells count="1">
    <mergeCell ref="A1:B1"/>
  </mergeCells>
  <pageMargins left="0.7" right="0.7" top="0.75" bottom="0.75" header="0.3" footer="0.3"/>
  <pageSetup paperSize="5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D046-7BDA-4964-A036-629A9FCED42A}">
  <dimension ref="A2:H16"/>
  <sheetViews>
    <sheetView workbookViewId="0">
      <selection activeCell="C15" sqref="C15:G15"/>
    </sheetView>
  </sheetViews>
  <sheetFormatPr baseColWidth="10" defaultRowHeight="14.25" x14ac:dyDescent="0.25"/>
  <cols>
    <col min="1" max="1" width="11.42578125" style="26"/>
    <col min="2" max="2" width="40.42578125" style="26" customWidth="1"/>
    <col min="3" max="8" width="29.140625" style="26" customWidth="1"/>
    <col min="9" max="16384" width="11.42578125" style="26"/>
  </cols>
  <sheetData>
    <row r="2" spans="1:8" x14ac:dyDescent="0.25">
      <c r="A2" s="26" t="s">
        <v>2369</v>
      </c>
    </row>
    <row r="3" spans="1:8" ht="15" thickBot="1" x14ac:dyDescent="0.3"/>
    <row r="4" spans="1:8" ht="24" x14ac:dyDescent="0.25">
      <c r="B4" s="53" t="s">
        <v>2368</v>
      </c>
      <c r="C4" s="56">
        <v>2023</v>
      </c>
      <c r="D4" s="56">
        <v>2024</v>
      </c>
      <c r="E4" s="40" t="s">
        <v>2376</v>
      </c>
      <c r="F4" s="40" t="s">
        <v>2376</v>
      </c>
      <c r="G4" s="40" t="s">
        <v>2377</v>
      </c>
      <c r="H4" s="40" t="s">
        <v>2377</v>
      </c>
    </row>
    <row r="5" spans="1:8" ht="24" x14ac:dyDescent="0.25">
      <c r="B5" s="54"/>
      <c r="C5" s="57"/>
      <c r="D5" s="57"/>
      <c r="E5" s="41">
        <v>2025</v>
      </c>
      <c r="F5" s="41">
        <v>2026</v>
      </c>
      <c r="G5" s="41" t="s">
        <v>2363</v>
      </c>
      <c r="H5" s="41" t="s">
        <v>2363</v>
      </c>
    </row>
    <row r="6" spans="1:8" ht="24.75" thickBot="1" x14ac:dyDescent="0.3">
      <c r="B6" s="55"/>
      <c r="C6" s="58"/>
      <c r="D6" s="58"/>
      <c r="E6" s="42"/>
      <c r="F6" s="42"/>
      <c r="G6" s="43" t="s">
        <v>2378</v>
      </c>
      <c r="H6" s="43" t="s">
        <v>2379</v>
      </c>
    </row>
    <row r="7" spans="1:8" s="44" customFormat="1" ht="21" thickTop="1" x14ac:dyDescent="0.25">
      <c r="B7" s="45" t="s">
        <v>2370</v>
      </c>
      <c r="C7" s="46">
        <f>SUM(Année!L191:L200)/1000</f>
        <v>222.85300000000001</v>
      </c>
      <c r="D7" s="46">
        <f>SUM(Année!M191:M200)/1000</f>
        <v>228.81899999999999</v>
      </c>
      <c r="E7" s="46">
        <f>SUM(Année!O191:O200)/1000</f>
        <v>276.423</v>
      </c>
      <c r="F7" s="46">
        <f>SUM(Année!Y191:Y200)/1000</f>
        <v>293.69400000000002</v>
      </c>
      <c r="G7" s="46">
        <f>F7-E7</f>
        <v>17.271000000000015</v>
      </c>
      <c r="H7" s="47">
        <f>(G7/E7)*100</f>
        <v>6.2480329060895849</v>
      </c>
    </row>
    <row r="8" spans="1:8" s="44" customFormat="1" ht="20.25" x14ac:dyDescent="0.25">
      <c r="B8" s="45" t="s">
        <v>2371</v>
      </c>
      <c r="C8" s="46">
        <f>SUM(Année!L213:L225,Année!L250:L259,Année!L270:L281)/1000</f>
        <v>896.84799999999996</v>
      </c>
      <c r="D8" s="46">
        <f>SUM(Année!M213:M225,Année!M250:M259,Année!M270:M281)/1000</f>
        <v>912.22299999999996</v>
      </c>
      <c r="E8" s="46">
        <f>SUM(Année!O213:O225,Année!O250:O259,Année!O270:O281)/1000</f>
        <v>980.27300000000002</v>
      </c>
      <c r="F8" s="46">
        <f>SUM(Année!Y213:Y225,Année!Y250:Y259,Année!Y270:Y281)/1000</f>
        <v>1093.393</v>
      </c>
      <c r="G8" s="46">
        <f t="shared" ref="G8:G14" si="0">F8-E8</f>
        <v>113.12</v>
      </c>
      <c r="H8" s="47">
        <f t="shared" ref="H8:H15" si="1">(G8/E8)*100</f>
        <v>11.539642528152871</v>
      </c>
    </row>
    <row r="9" spans="1:8" ht="20.25" x14ac:dyDescent="0.25">
      <c r="B9" s="45" t="s">
        <v>795</v>
      </c>
      <c r="C9" s="46" t="s">
        <v>2380</v>
      </c>
      <c r="D9" s="46" t="s">
        <v>2380</v>
      </c>
      <c r="E9" s="46" t="s">
        <v>2380</v>
      </c>
      <c r="F9" s="46" t="s">
        <v>2380</v>
      </c>
      <c r="G9" s="46" t="s">
        <v>2380</v>
      </c>
      <c r="H9" s="47" t="e">
        <f t="shared" si="1"/>
        <v>#VALUE!</v>
      </c>
    </row>
    <row r="10" spans="1:8" ht="20.25" x14ac:dyDescent="0.25">
      <c r="B10" s="45" t="s">
        <v>1095</v>
      </c>
      <c r="C10" s="46">
        <f>SUM(Année!L368:L380,Année!L406:L417,Année!L451:L462,Année!L483:L493,Année!L502:L511,Année!L516:L525)/1000</f>
        <v>1517.1179999999999</v>
      </c>
      <c r="D10" s="46">
        <f>SUM(Année!M368:M380,Année!M406:M417,Année!M451:M462,Année!M483:M493,Année!M502:M511,Année!M516:M525)/1000</f>
        <v>1513.655</v>
      </c>
      <c r="E10" s="46">
        <f>SUM(Année!O368:O380,Année!O406:O417,Année!O451:O462,Année!O483:O493,Année!O502:O511,Année!O516:O525)/1000</f>
        <v>1834.443</v>
      </c>
      <c r="F10" s="46">
        <f>SUM(Année!Y368:Y380,Année!Y406:Y417,Année!Y451:Y462,Année!Y483:Y493,Année!Y502:Y511,Année!Y516:Y525)/1000</f>
        <v>1902.539</v>
      </c>
      <c r="G10" s="46">
        <f t="shared" si="0"/>
        <v>68.096000000000004</v>
      </c>
      <c r="H10" s="47">
        <f t="shared" si="1"/>
        <v>3.7120804516684354</v>
      </c>
    </row>
    <row r="11" spans="1:8" ht="20.25" x14ac:dyDescent="0.25">
      <c r="B11" s="45" t="s">
        <v>1546</v>
      </c>
      <c r="C11" s="46">
        <f>SUM(Année!L535:L546,Année!L570:L581,Année!L600:L611,Année!L633:L644,Année!L664:L675,Année!L695:L706,Année!L713:L724,Année!L749:L754)/1000</f>
        <v>264.66899999999998</v>
      </c>
      <c r="D11" s="46">
        <f>SUM(Année!M535:M546,Année!M570:M581,Année!M600:M611,Année!M633:M644,Année!M664:M675,Année!M695:M706,Année!M713:M724,Année!M749:M754)/1000</f>
        <v>330.05</v>
      </c>
      <c r="E11" s="46">
        <f>SUM(Année!O535:O546,Année!O570:O581,Année!O600:O611,Année!O633:O644,Année!O664:O675,Année!O695:O706,Année!O713:O724,Année!O749:O754)/1000</f>
        <v>354.07</v>
      </c>
      <c r="F11" s="46">
        <f>SUM(Année!Y535:Y546,Année!Y570:Y581,Année!Y600:Y611,Année!Y633:Y644,Année!Y664:Y675,Année!Y695:Y706,Année!Y713:Y724,Année!Y749:Y754)/1000</f>
        <v>846.67899999999997</v>
      </c>
      <c r="G11" s="46">
        <f t="shared" si="0"/>
        <v>492.60899999999998</v>
      </c>
      <c r="H11" s="47">
        <f t="shared" si="1"/>
        <v>139.1275736436298</v>
      </c>
    </row>
    <row r="12" spans="1:8" ht="20.25" x14ac:dyDescent="0.25">
      <c r="B12" s="45" t="s">
        <v>2372</v>
      </c>
      <c r="C12" s="46">
        <f>SUM(Année!L789:L801)/1000</f>
        <v>520.92399999999998</v>
      </c>
      <c r="D12" s="46">
        <f>SUM(Année!M789:M801)/1000</f>
        <v>533.27499999999998</v>
      </c>
      <c r="E12" s="46">
        <f>SUM(Année!O789:O801)/1000</f>
        <v>875.45799999999997</v>
      </c>
      <c r="F12" s="46">
        <f>SUM(Année!Y789:Y801)/1000</f>
        <v>675.76900000000001</v>
      </c>
      <c r="G12" s="46">
        <f t="shared" si="0"/>
        <v>-199.68899999999996</v>
      </c>
      <c r="H12" s="47">
        <f t="shared" si="1"/>
        <v>-22.809660771847419</v>
      </c>
    </row>
    <row r="13" spans="1:8" ht="20.25" x14ac:dyDescent="0.25">
      <c r="B13" s="45" t="s">
        <v>2373</v>
      </c>
      <c r="C13" s="46">
        <f>SUM(Année!L828:L840)/1000</f>
        <v>0</v>
      </c>
      <c r="D13" s="46">
        <f>SUM(Année!M828:M840)/1000</f>
        <v>0</v>
      </c>
      <c r="E13" s="46">
        <f>SUM(Année!O828:O840)/1000</f>
        <v>0</v>
      </c>
      <c r="F13" s="46">
        <f>SUM(Année!Y828:Y840)/1000</f>
        <v>98.4</v>
      </c>
      <c r="G13" s="46">
        <f t="shared" si="0"/>
        <v>98.4</v>
      </c>
      <c r="H13" s="47" t="e">
        <f t="shared" si="1"/>
        <v>#DIV/0!</v>
      </c>
    </row>
    <row r="14" spans="1:8" ht="20.25" x14ac:dyDescent="0.25">
      <c r="B14" s="45" t="s">
        <v>2374</v>
      </c>
      <c r="C14" s="46">
        <f>SUM(Année!L874:L886,Année!L912:L923,Année!L931:L943,Année!L991:L1001,Année!L1024:L1032,Année!L1058:L1070)/1000</f>
        <v>404.02800000000002</v>
      </c>
      <c r="D14" s="46">
        <f>SUM(Année!M874:M886,Année!M912:M923,Année!M931:M943,Année!M991:M1001,Année!M1024:M1032,Année!M1058:M1070)/1000</f>
        <v>345.19499999999999</v>
      </c>
      <c r="E14" s="46">
        <f>SUM(Année!O874:O886,Année!O912:O923,Année!O931:O943,Année!O991:O1001,Année!O1024:O1032,Année!O1058:O1070)/1000</f>
        <v>432.935</v>
      </c>
      <c r="F14" s="46">
        <f>SUM(Année!Y874:Y886,Année!Y912:Y923,Année!Y931:Y943,Année!Y991:Y1001,Année!Y1024:Y1032,Année!Y1058:Y1070)/1000</f>
        <v>498.49</v>
      </c>
      <c r="G14" s="46">
        <f t="shared" si="0"/>
        <v>65.555000000000007</v>
      </c>
      <c r="H14" s="47">
        <f t="shared" si="1"/>
        <v>15.141995911626458</v>
      </c>
    </row>
    <row r="15" spans="1:8" ht="20.25" x14ac:dyDescent="0.25">
      <c r="B15" s="48" t="s">
        <v>2375</v>
      </c>
      <c r="C15" s="49">
        <f>SUM(C7:C14)</f>
        <v>3826.4399999999996</v>
      </c>
      <c r="D15" s="49">
        <f>SUM(D7:D14)</f>
        <v>3863.2170000000006</v>
      </c>
      <c r="E15" s="49">
        <f>SUM(E7:E14)</f>
        <v>4753.6020000000008</v>
      </c>
      <c r="F15" s="49">
        <f>SUM(F7:F14)</f>
        <v>5408.9639999999999</v>
      </c>
      <c r="G15" s="49">
        <f>SUM(G7:G14)</f>
        <v>655.36200000000008</v>
      </c>
      <c r="H15" s="50">
        <f t="shared" si="1"/>
        <v>13.786640109962928</v>
      </c>
    </row>
    <row r="16" spans="1:8" x14ac:dyDescent="0.25">
      <c r="B16" s="44"/>
      <c r="C16" s="44"/>
      <c r="D16" s="44"/>
      <c r="E16" s="44"/>
      <c r="F16" s="44"/>
      <c r="G16" s="44"/>
      <c r="H16" s="44"/>
    </row>
  </sheetData>
  <mergeCells count="3">
    <mergeCell ref="B4:B6"/>
    <mergeCell ref="C4:C6"/>
    <mergeCell ref="D4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F0E4-8547-4247-921E-42DC0FEFA373}">
  <dimension ref="B3:G17"/>
  <sheetViews>
    <sheetView workbookViewId="0">
      <selection activeCell="C12" sqref="C12"/>
    </sheetView>
  </sheetViews>
  <sheetFormatPr baseColWidth="10" defaultRowHeight="15" x14ac:dyDescent="0.25"/>
  <cols>
    <col min="2" max="2" width="17.28515625" customWidth="1"/>
    <col min="3" max="7" width="26.5703125" customWidth="1"/>
  </cols>
  <sheetData>
    <row r="3" spans="2:7" ht="15.75" thickBot="1" x14ac:dyDescent="0.3"/>
    <row r="4" spans="2:7" ht="24.75" thickBot="1" x14ac:dyDescent="0.3">
      <c r="B4" s="28">
        <v>250.9</v>
      </c>
      <c r="C4" s="28">
        <v>262.39999999999998</v>
      </c>
      <c r="D4" s="28">
        <v>306.5</v>
      </c>
      <c r="E4" s="28">
        <v>348.6</v>
      </c>
      <c r="F4" s="28">
        <v>42.1</v>
      </c>
      <c r="G4" s="28">
        <v>13.7</v>
      </c>
    </row>
    <row r="5" spans="2:7" ht="25.5" thickTop="1" thickBot="1" x14ac:dyDescent="0.3">
      <c r="B5" s="30">
        <v>1681.4</v>
      </c>
      <c r="C5" s="30">
        <v>1665.3</v>
      </c>
      <c r="D5" s="30">
        <v>1828</v>
      </c>
      <c r="E5" s="30">
        <v>2055</v>
      </c>
      <c r="F5" s="31">
        <v>227</v>
      </c>
      <c r="G5" s="31">
        <v>12.4</v>
      </c>
    </row>
    <row r="6" spans="2:7" ht="24.75" thickBot="1" x14ac:dyDescent="0.3">
      <c r="B6" s="32">
        <v>1940.7</v>
      </c>
      <c r="C6" s="32">
        <v>1982.3</v>
      </c>
      <c r="D6" s="32">
        <v>2089.1</v>
      </c>
      <c r="E6" s="32">
        <v>2219</v>
      </c>
      <c r="F6" s="33">
        <v>129.80000000000001</v>
      </c>
      <c r="G6" s="33">
        <v>6.2</v>
      </c>
    </row>
    <row r="7" spans="2:7" ht="24.75" thickBot="1" x14ac:dyDescent="0.3">
      <c r="B7" s="34">
        <v>4661.1000000000004</v>
      </c>
      <c r="C7" s="34">
        <v>5208.5</v>
      </c>
      <c r="D7" s="34">
        <v>4402.5</v>
      </c>
      <c r="E7" s="34">
        <v>4755.1000000000004</v>
      </c>
      <c r="F7" s="35">
        <v>352.5</v>
      </c>
      <c r="G7" s="35">
        <v>8</v>
      </c>
    </row>
    <row r="8" spans="2:7" ht="24.75" thickBot="1" x14ac:dyDescent="0.3">
      <c r="B8" s="32">
        <v>1742.3</v>
      </c>
      <c r="C8" s="32">
        <v>2724.2</v>
      </c>
      <c r="D8" s="32">
        <v>1815.9</v>
      </c>
      <c r="E8" s="32">
        <v>2307.6</v>
      </c>
      <c r="F8" s="33">
        <v>491.6</v>
      </c>
      <c r="G8" s="33">
        <v>27.1</v>
      </c>
    </row>
    <row r="9" spans="2:7" ht="24.75" thickBot="1" x14ac:dyDescent="0.3">
      <c r="B9" s="34">
        <v>1018.5</v>
      </c>
      <c r="C9" s="34">
        <v>1016.2</v>
      </c>
      <c r="D9" s="34">
        <v>1363.4</v>
      </c>
      <c r="E9" s="34">
        <v>1096.4000000000001</v>
      </c>
      <c r="F9" s="35">
        <v>-266.89999999999998</v>
      </c>
      <c r="G9" s="35">
        <v>-19.600000000000001</v>
      </c>
    </row>
    <row r="10" spans="2:7" ht="24.75" thickBot="1" x14ac:dyDescent="0.3">
      <c r="B10" s="33">
        <v>150.69999999999999</v>
      </c>
      <c r="C10" s="33">
        <v>131.4</v>
      </c>
      <c r="D10" s="33">
        <v>154</v>
      </c>
      <c r="E10" s="33">
        <v>226.5</v>
      </c>
      <c r="F10" s="33">
        <v>72.5</v>
      </c>
      <c r="G10" s="33">
        <v>47.1</v>
      </c>
    </row>
    <row r="11" spans="2:7" ht="24.75" thickBot="1" x14ac:dyDescent="0.3">
      <c r="B11" s="34">
        <v>1462.6</v>
      </c>
      <c r="C11" s="34">
        <v>1477.9</v>
      </c>
      <c r="D11" s="34">
        <v>1536.7</v>
      </c>
      <c r="E11" s="34">
        <v>1710.4</v>
      </c>
      <c r="F11" s="35">
        <v>173.7</v>
      </c>
      <c r="G11" s="35">
        <v>11.3</v>
      </c>
    </row>
    <row r="12" spans="2:7" ht="24" thickBot="1" x14ac:dyDescent="0.3">
      <c r="B12" s="38">
        <f t="shared" ref="B12" si="0">B13-SUM(B4:B11)</f>
        <v>482.39999999999964</v>
      </c>
      <c r="C12" s="38">
        <f t="shared" ref="C12" si="1">C13-SUM(C4:C11)</f>
        <v>856.39999999999964</v>
      </c>
      <c r="D12" s="38">
        <f t="shared" ref="D12:F12" si="2">D13-SUM(D4:D11)</f>
        <v>981.5</v>
      </c>
      <c r="E12" s="38">
        <f t="shared" si="2"/>
        <v>1083.5</v>
      </c>
      <c r="F12" s="38">
        <f t="shared" si="2"/>
        <v>102.10000000000014</v>
      </c>
      <c r="G12" s="39">
        <f>F12/D12</f>
        <v>0.10402445236882336</v>
      </c>
    </row>
    <row r="13" spans="2:7" ht="24.75" thickBot="1" x14ac:dyDescent="0.3">
      <c r="B13" s="36">
        <v>13390.6</v>
      </c>
      <c r="C13" s="36">
        <v>15324.6</v>
      </c>
      <c r="D13" s="36">
        <v>14477.6</v>
      </c>
      <c r="E13" s="36">
        <v>15802.1</v>
      </c>
      <c r="F13" s="36">
        <v>1324.4</v>
      </c>
      <c r="G13" s="37">
        <v>9.1</v>
      </c>
    </row>
    <row r="17" spans="2:2" x14ac:dyDescent="0.25">
      <c r="B1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Tableau croisé</vt:lpstr>
      <vt:lpstr>Année</vt:lpstr>
      <vt:lpstr>CALCUL</vt:lpstr>
      <vt:lpstr>Feuil2</vt:lpstr>
      <vt:lpstr>Année!Zone_d_impression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 Gagné (Directrice finances)</dc:creator>
  <cp:lastModifiedBy>Réal Brassard (Directeur Général)</cp:lastModifiedBy>
  <cp:lastPrinted>2026-01-12T13:05:10Z</cp:lastPrinted>
  <dcterms:created xsi:type="dcterms:W3CDTF">2025-12-17T15:52:12Z</dcterms:created>
  <dcterms:modified xsi:type="dcterms:W3CDTF">2026-01-12T13:05:27Z</dcterms:modified>
</cp:coreProperties>
</file>